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19440" windowHeight="7890" tabRatio="881" activeTab="1"/>
  </bookViews>
  <sheets>
    <sheet name="mean+1SD (4-62)" sheetId="36" r:id="rId1"/>
    <sheet name="พฤศจิกายน62เปลี่ยนกลุ่ม" sheetId="49" r:id="rId2"/>
    <sheet name="สรุปผลการประเมิน พ.ย.-62 " sheetId="34" r:id="rId3"/>
    <sheet name="ประเทศ 4-62 " sheetId="37" r:id="rId4"/>
    <sheet name="รพ.ที่เปลี่ยนกลุ่ม" sheetId="47" r:id="rId5"/>
  </sheets>
  <externalReferences>
    <externalReference r:id="rId6"/>
  </externalReferences>
  <definedNames>
    <definedName name="_xlnm._FilterDatabase" localSheetId="0" hidden="1">'mean+1SD (4-62)'!$A$2:$J$24</definedName>
    <definedName name="_xlnm._FilterDatabase" localSheetId="1" hidden="1">พฤศจิกายน62เปลี่ยนกลุ่ม!$A$2:$R$99</definedName>
    <definedName name="_xlnm.Print_Area" localSheetId="1">พฤศจิกายน62เปลี่ยนกลุ่ม!$A$1:$R$100</definedName>
    <definedName name="_xlnm.Print_Titles" localSheetId="0">'mean+1SD (4-62)'!$1:$3</definedName>
    <definedName name="_xlnm.Print_Titles" localSheetId="1">พฤศจิกายน62เปลี่ยนกลุ่ม!$1:$3</definedName>
  </definedNames>
  <calcPr calcId="144525"/>
</workbook>
</file>

<file path=xl/calcChain.xml><?xml version="1.0" encoding="utf-8"?>
<calcChain xmlns="http://schemas.openxmlformats.org/spreadsheetml/2006/main">
  <c r="R97" i="49" l="1"/>
  <c r="Q97" i="49"/>
  <c r="P97" i="49"/>
  <c r="R96" i="49"/>
  <c r="Q96" i="49"/>
  <c r="P96" i="49"/>
  <c r="R95" i="49"/>
  <c r="Q95" i="49"/>
  <c r="P95" i="49"/>
  <c r="R94" i="49"/>
  <c r="Q94" i="49"/>
  <c r="P94" i="49"/>
  <c r="R93" i="49"/>
  <c r="Q93" i="49"/>
  <c r="P93" i="49"/>
  <c r="R92" i="49"/>
  <c r="Q92" i="49"/>
  <c r="P92" i="49"/>
  <c r="R91" i="49"/>
  <c r="Q91" i="49"/>
  <c r="P91" i="49"/>
  <c r="R90" i="49"/>
  <c r="Q90" i="49"/>
  <c r="P90" i="49"/>
  <c r="R89" i="49"/>
  <c r="Q89" i="49"/>
  <c r="P89" i="49"/>
  <c r="R88" i="49"/>
  <c r="Q88" i="49"/>
  <c r="P88" i="49"/>
  <c r="R87" i="49"/>
  <c r="Q87" i="49"/>
  <c r="P87" i="49"/>
  <c r="R86" i="49"/>
  <c r="Q86" i="49"/>
  <c r="P86" i="49"/>
  <c r="R85" i="49"/>
  <c r="Q85" i="49"/>
  <c r="P85" i="49"/>
  <c r="R84" i="49"/>
  <c r="Q84" i="49"/>
  <c r="P84" i="49"/>
  <c r="R83" i="49"/>
  <c r="Q83" i="49"/>
  <c r="P83" i="49"/>
  <c r="R82" i="49"/>
  <c r="Q82" i="49"/>
  <c r="P82" i="49"/>
  <c r="R81" i="49"/>
  <c r="Q81" i="49"/>
  <c r="P81" i="49"/>
  <c r="R80" i="49"/>
  <c r="Q80" i="49"/>
  <c r="P80" i="49"/>
  <c r="R79" i="49"/>
  <c r="Q79" i="49"/>
  <c r="P79" i="49"/>
  <c r="R78" i="49"/>
  <c r="Q78" i="49"/>
  <c r="P78" i="49"/>
  <c r="R77" i="49"/>
  <c r="Q77" i="49"/>
  <c r="P77" i="49"/>
  <c r="R75" i="49"/>
  <c r="Q75" i="49"/>
  <c r="P75" i="49"/>
  <c r="R74" i="49"/>
  <c r="Q74" i="49"/>
  <c r="P74" i="49"/>
  <c r="R73" i="49"/>
  <c r="Q73" i="49"/>
  <c r="P73" i="49"/>
  <c r="R72" i="49"/>
  <c r="Q72" i="49"/>
  <c r="P72" i="49"/>
  <c r="R71" i="49"/>
  <c r="Q71" i="49"/>
  <c r="P71" i="49"/>
  <c r="R70" i="49"/>
  <c r="Q70" i="49"/>
  <c r="P70" i="49"/>
  <c r="R68" i="49"/>
  <c r="Q68" i="49"/>
  <c r="P68" i="49"/>
  <c r="R67" i="49"/>
  <c r="Q67" i="49"/>
  <c r="P67" i="49"/>
  <c r="R66" i="49"/>
  <c r="Q66" i="49"/>
  <c r="P66" i="49"/>
  <c r="R65" i="49"/>
  <c r="Q65" i="49"/>
  <c r="P65" i="49"/>
  <c r="R64" i="49"/>
  <c r="Q64" i="49"/>
  <c r="P64" i="49"/>
  <c r="R63" i="49"/>
  <c r="Q63" i="49"/>
  <c r="P63" i="49"/>
  <c r="R62" i="49"/>
  <c r="Q62" i="49"/>
  <c r="P62" i="49"/>
  <c r="R61" i="49"/>
  <c r="Q61" i="49"/>
  <c r="P61" i="49"/>
  <c r="R60" i="49"/>
  <c r="Q60" i="49"/>
  <c r="P60" i="49"/>
  <c r="R58" i="49"/>
  <c r="Q58" i="49"/>
  <c r="P58" i="49"/>
  <c r="R57" i="49"/>
  <c r="Q57" i="49"/>
  <c r="P57" i="49"/>
  <c r="R56" i="49"/>
  <c r="Q56" i="49"/>
  <c r="P56" i="49"/>
  <c r="R55" i="49"/>
  <c r="Q55" i="49"/>
  <c r="P55" i="49"/>
  <c r="R54" i="49"/>
  <c r="Q54" i="49"/>
  <c r="P54" i="49"/>
  <c r="R53" i="49"/>
  <c r="Q53" i="49"/>
  <c r="P53" i="49"/>
  <c r="R52" i="49"/>
  <c r="Q52" i="49"/>
  <c r="P52" i="49"/>
  <c r="R51" i="49"/>
  <c r="Q51" i="49"/>
  <c r="P51" i="49"/>
  <c r="R50" i="49"/>
  <c r="Q50" i="49"/>
  <c r="P50" i="49"/>
  <c r="R49" i="49"/>
  <c r="Q49" i="49"/>
  <c r="P49" i="49"/>
  <c r="R48" i="49"/>
  <c r="Q48" i="49"/>
  <c r="P48" i="49"/>
  <c r="R47" i="49"/>
  <c r="Q47" i="49"/>
  <c r="P47" i="49"/>
  <c r="R46" i="49"/>
  <c r="Q46" i="49"/>
  <c r="P46" i="49"/>
  <c r="R45" i="49"/>
  <c r="Q45" i="49"/>
  <c r="P45" i="49"/>
  <c r="R44" i="49"/>
  <c r="Q44" i="49"/>
  <c r="P44" i="49"/>
  <c r="R43" i="49"/>
  <c r="Q43" i="49"/>
  <c r="P43" i="49"/>
  <c r="R42" i="49"/>
  <c r="Q42" i="49"/>
  <c r="P42" i="49"/>
  <c r="R41" i="49"/>
  <c r="Q41" i="49"/>
  <c r="P41" i="49"/>
  <c r="R39" i="49"/>
  <c r="Q39" i="49"/>
  <c r="P39" i="49"/>
  <c r="R38" i="49"/>
  <c r="Q38" i="49"/>
  <c r="P38" i="49"/>
  <c r="R37" i="49"/>
  <c r="Q37" i="49"/>
  <c r="P37" i="49"/>
  <c r="R36" i="49"/>
  <c r="Q36" i="49"/>
  <c r="P36" i="49"/>
  <c r="R35" i="49"/>
  <c r="Q35" i="49"/>
  <c r="P35" i="49"/>
  <c r="R34" i="49"/>
  <c r="Q34" i="49"/>
  <c r="P34" i="49"/>
  <c r="R33" i="49"/>
  <c r="Q33" i="49"/>
  <c r="P33" i="49"/>
  <c r="R32" i="49"/>
  <c r="Q32" i="49"/>
  <c r="P32" i="49"/>
  <c r="R31" i="49"/>
  <c r="Q31" i="49"/>
  <c r="P31" i="49"/>
  <c r="R30" i="49"/>
  <c r="Q30" i="49"/>
  <c r="P30" i="49"/>
  <c r="R29" i="49"/>
  <c r="Q29" i="49"/>
  <c r="P29" i="49"/>
  <c r="R28" i="49"/>
  <c r="Q28" i="49"/>
  <c r="P28" i="49"/>
  <c r="R27" i="49"/>
  <c r="Q27" i="49"/>
  <c r="P27" i="49"/>
  <c r="R26" i="49"/>
  <c r="Q26" i="49"/>
  <c r="P26" i="49"/>
  <c r="R24" i="49"/>
  <c r="Q24" i="49"/>
  <c r="P24" i="49"/>
  <c r="R23" i="49"/>
  <c r="Q23" i="49"/>
  <c r="P23" i="49"/>
  <c r="R22" i="49"/>
  <c r="Q22" i="49"/>
  <c r="P22" i="49"/>
  <c r="R21" i="49"/>
  <c r="Q21" i="49"/>
  <c r="P21" i="49"/>
  <c r="R20" i="49"/>
  <c r="Q20" i="49"/>
  <c r="P20" i="49"/>
  <c r="R19" i="49"/>
  <c r="Q19" i="49"/>
  <c r="P19" i="49"/>
  <c r="R18" i="49"/>
  <c r="Q18" i="49"/>
  <c r="P18" i="49"/>
  <c r="R17" i="49"/>
  <c r="Q17" i="49"/>
  <c r="P17" i="49"/>
  <c r="R15" i="49"/>
  <c r="Q15" i="49"/>
  <c r="P15" i="49"/>
  <c r="R14" i="49"/>
  <c r="Q14" i="49"/>
  <c r="P14" i="49"/>
  <c r="R13" i="49"/>
  <c r="Q13" i="49"/>
  <c r="P13" i="49"/>
  <c r="R12" i="49"/>
  <c r="Q12" i="49"/>
  <c r="P12" i="49"/>
  <c r="R11" i="49"/>
  <c r="Q11" i="49"/>
  <c r="P11" i="49"/>
  <c r="R10" i="49"/>
  <c r="Q10" i="49"/>
  <c r="P10" i="49"/>
  <c r="R9" i="49"/>
  <c r="Q9" i="49"/>
  <c r="P9" i="49"/>
  <c r="R8" i="49"/>
  <c r="Q8" i="49"/>
  <c r="P8" i="49"/>
  <c r="R7" i="49"/>
  <c r="Q7" i="49"/>
  <c r="P7" i="49"/>
  <c r="R6" i="49"/>
  <c r="Q6" i="49"/>
  <c r="P6" i="49"/>
  <c r="R5" i="49"/>
  <c r="Q5" i="49"/>
  <c r="P5" i="49"/>
  <c r="R4" i="49"/>
  <c r="Q4" i="49"/>
  <c r="P4" i="49"/>
  <c r="C30" i="34"/>
  <c r="C31" i="34"/>
  <c r="C32" i="34"/>
  <c r="C33" i="34"/>
  <c r="C34" i="34"/>
  <c r="C29" i="34"/>
  <c r="D6" i="34"/>
  <c r="D7" i="34"/>
  <c r="D8" i="34"/>
  <c r="D9" i="34"/>
  <c r="D10" i="34"/>
  <c r="D11" i="34"/>
  <c r="C35" i="34" s="1"/>
  <c r="D5" i="34"/>
  <c r="C36" i="34" l="1"/>
  <c r="R16" i="49"/>
  <c r="R98" i="49"/>
  <c r="R59" i="49"/>
  <c r="R76" i="49"/>
  <c r="R25" i="49"/>
  <c r="R40" i="49"/>
  <c r="R69" i="49"/>
  <c r="R99" i="49" l="1"/>
  <c r="C23" i="37" l="1"/>
  <c r="C24" i="37"/>
  <c r="C25" i="37"/>
  <c r="C26" i="37"/>
  <c r="C27" i="37"/>
  <c r="C28" i="37"/>
  <c r="C29" i="37"/>
  <c r="C30" i="37"/>
  <c r="C31" i="37"/>
  <c r="C32" i="37"/>
  <c r="C33" i="37"/>
  <c r="C22" i="37"/>
  <c r="D23" i="37"/>
  <c r="D24" i="37"/>
  <c r="D25" i="37"/>
  <c r="D26" i="37"/>
  <c r="D27" i="37"/>
  <c r="D28" i="37"/>
  <c r="D29" i="37"/>
  <c r="D30" i="37"/>
  <c r="D31" i="37"/>
  <c r="D32" i="37"/>
  <c r="D33" i="37"/>
  <c r="D22" i="37"/>
  <c r="E7" i="37" l="1"/>
  <c r="E8" i="37"/>
  <c r="E9" i="37"/>
  <c r="E10" i="37"/>
  <c r="E11" i="37"/>
  <c r="E12" i="37"/>
  <c r="E13" i="37"/>
  <c r="E14" i="37"/>
  <c r="E15" i="37"/>
  <c r="E16" i="37"/>
  <c r="E6" i="37"/>
  <c r="E5" i="37"/>
  <c r="H17" i="37" l="1"/>
  <c r="B17" i="37"/>
  <c r="G5" i="37" l="1"/>
  <c r="F5" i="37" s="1"/>
  <c r="D5" i="37" l="1"/>
  <c r="B22" i="37"/>
  <c r="B35" i="34"/>
  <c r="D35" i="34" s="1"/>
  <c r="B34" i="34"/>
  <c r="D34" i="34" s="1"/>
  <c r="B33" i="34"/>
  <c r="D33" i="34" s="1"/>
  <c r="B32" i="34"/>
  <c r="D32" i="34" s="1"/>
  <c r="B31" i="34"/>
  <c r="D31" i="34" s="1"/>
  <c r="B30" i="34"/>
  <c r="D30" i="34" s="1"/>
  <c r="B29" i="34"/>
  <c r="D29" i="34" s="1"/>
  <c r="I12" i="34"/>
  <c r="F12" i="34"/>
  <c r="D12" i="34" s="1"/>
  <c r="C12" i="34"/>
  <c r="H11" i="34"/>
  <c r="H10" i="34"/>
  <c r="H9" i="34"/>
  <c r="H8" i="34"/>
  <c r="H7" i="34"/>
  <c r="H6" i="34"/>
  <c r="H12" i="34" l="1"/>
  <c r="G12" i="34" s="1"/>
  <c r="G6" i="34"/>
  <c r="E6" i="34"/>
  <c r="G9" i="34"/>
  <c r="E9" i="34"/>
  <c r="G7" i="34"/>
  <c r="E7" i="34"/>
  <c r="G11" i="34"/>
  <c r="E11" i="34"/>
  <c r="G10" i="34"/>
  <c r="E10" i="34"/>
  <c r="G8" i="34"/>
  <c r="E8" i="34"/>
  <c r="B36" i="34"/>
  <c r="D36" i="34" s="1"/>
  <c r="H5" i="34"/>
  <c r="E5" i="34" s="1"/>
  <c r="G5" i="34" l="1"/>
  <c r="E12" i="34"/>
  <c r="G16" i="37"/>
  <c r="G13" i="37"/>
  <c r="G12" i="37"/>
  <c r="F12" i="37" s="1"/>
  <c r="D12" i="37" l="1"/>
  <c r="F13" i="37"/>
  <c r="B30" i="37"/>
  <c r="F16" i="37"/>
  <c r="B33" i="37"/>
  <c r="G14" i="37"/>
  <c r="D16" i="37"/>
  <c r="D13" i="37"/>
  <c r="G15" i="37"/>
  <c r="B29" i="37"/>
  <c r="B31" i="37" l="1"/>
  <c r="F14" i="37"/>
  <c r="F15" i="37"/>
  <c r="B32" i="37"/>
  <c r="D15" i="37"/>
  <c r="D14" i="37"/>
  <c r="E17" i="37"/>
  <c r="G11" i="37"/>
  <c r="F11" i="37" s="1"/>
  <c r="G9" i="37"/>
  <c r="G8" i="37"/>
  <c r="D11" i="37" l="1"/>
  <c r="F9" i="37"/>
  <c r="B26" i="37"/>
  <c r="B25" i="37"/>
  <c r="F8" i="37"/>
  <c r="B28" i="37"/>
  <c r="G7" i="37"/>
  <c r="D7" i="37" s="1"/>
  <c r="G10" i="37"/>
  <c r="D9" i="37"/>
  <c r="C17" i="37"/>
  <c r="G6" i="37"/>
  <c r="D6" i="37" s="1"/>
  <c r="D8" i="37"/>
  <c r="B27" i="37" l="1"/>
  <c r="F10" i="37"/>
  <c r="F6" i="37"/>
  <c r="B23" i="37"/>
  <c r="G17" i="37"/>
  <c r="F17" i="37" s="1"/>
  <c r="B24" i="37"/>
  <c r="F7" i="37"/>
  <c r="D10" i="37"/>
  <c r="D17" i="37" l="1"/>
</calcChain>
</file>

<file path=xl/sharedStrings.xml><?xml version="1.0" encoding="utf-8"?>
<sst xmlns="http://schemas.openxmlformats.org/spreadsheetml/2006/main" count="826" uniqueCount="317">
  <si>
    <t>ลำดับ</t>
  </si>
  <si>
    <t>เขต</t>
  </si>
  <si>
    <t>ชื่อจังหวัด</t>
  </si>
  <si>
    <t>รหัส</t>
  </si>
  <si>
    <t>หน่วยงาน</t>
  </si>
  <si>
    <t>ต้นทุนบริการผู้ป่วยนอก</t>
  </si>
  <si>
    <t>ต้นทุนบริการผู้ป่วยใน</t>
  </si>
  <si>
    <t>ผลการประเมิน</t>
  </si>
  <si>
    <t>OPDCost</t>
  </si>
  <si>
    <t>OP Visit</t>
  </si>
  <si>
    <t>Unit Cost OPD</t>
  </si>
  <si>
    <t>Mean+1SD</t>
  </si>
  <si>
    <t>IPDCost</t>
  </si>
  <si>
    <t>Sum AdjRW</t>
  </si>
  <si>
    <t>Unit Cost AdjRW</t>
  </si>
  <si>
    <t>OP</t>
  </si>
  <si>
    <t>IP</t>
  </si>
  <si>
    <t>OP&amp;IP</t>
  </si>
  <si>
    <t>นครพนม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</si>
  <si>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</si>
  <si>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</si>
  <si>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</si>
  <si>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</si>
  <si>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</si>
  <si>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</si>
  <si>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</si>
  <si>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</si>
  <si>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</si>
  <si>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</si>
  <si>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</si>
  <si>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บึงกาฬ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</si>
  <si>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</si>
  <si>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</si>
  <si>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</si>
  <si>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</si>
  <si>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</si>
  <si>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</si>
  <si>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</si>
  <si>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</si>
  <si>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บึงกาฬ นับจำนวน</t>
  </si>
  <si>
    <t>เลย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</si>
  <si>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</si>
  <si>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</si>
  <si>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</si>
  <si>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</si>
  <si>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</si>
  <si>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</si>
  <si>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</si>
  <si>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</si>
  <si>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</si>
  <si>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</si>
  <si>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</si>
  <si>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</si>
  <si>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</si>
  <si>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</si>
  <si>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สกลนคร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</si>
  <si>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</si>
  <si>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</si>
  <si>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</si>
  <si>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</si>
  <si>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</si>
  <si>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</si>
  <si>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</si>
  <si>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</si>
  <si>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</si>
  <si>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</si>
  <si>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</si>
  <si>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</si>
  <si>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</si>
  <si>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</si>
  <si>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</si>
  <si>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</si>
  <si>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</si>
  <si>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</si>
  <si>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หนองคาย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</si>
  <si>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</si>
  <si>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</si>
  <si>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</si>
  <si>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</si>
  <si>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</si>
  <si>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</si>
  <si>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</si>
  <si>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</si>
  <si>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หนองบัวลำภู</t>
  </si>
  <si>
    <t>10704</t>
  </si>
  <si>
    <t>10991</t>
  </si>
  <si>
    <t>10992</t>
  </si>
  <si>
    <t>10993</t>
  </si>
  <si>
    <t>10994</t>
  </si>
  <si>
    <t>23367</t>
  </si>
  <si>
    <t>อุดรธานี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</si>
  <si>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</si>
  <si>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</si>
  <si>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</si>
  <si>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</si>
  <si>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</si>
  <si>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</si>
  <si>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</si>
  <si>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</si>
  <si>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</si>
  <si>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</si>
  <si>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</si>
  <si>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</si>
  <si>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</si>
  <si>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</si>
  <si>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</si>
  <si>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</si>
  <si>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</si>
  <si>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</si>
  <si>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</si>
  <si>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</si>
  <si>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</si>
  <si>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28815</t>
  </si>
  <si>
    <t>ทั้งหมด</t>
  </si>
  <si>
    <t>จำนวน(แห่ง)</t>
  </si>
  <si>
    <t>ร้อยละ</t>
  </si>
  <si>
    <t>รวม</t>
  </si>
  <si>
    <t>ผลรวม</t>
  </si>
  <si>
    <t>กลุ่มระดับบริการ</t>
  </si>
  <si>
    <t>จำนวน รพ.ในกลุ่ม (แห่ง)</t>
  </si>
  <si>
    <t>ต้นทุนผู้ป่วยนอก</t>
  </si>
  <si>
    <t>ต้นทุนผู้ป่วยใน</t>
  </si>
  <si>
    <t>Mean</t>
  </si>
  <si>
    <t>1SD</t>
  </si>
  <si>
    <t>จังหวัด</t>
  </si>
  <si>
    <t>รวมทั้งเขต</t>
  </si>
  <si>
    <t>ส่ง (แห่ง)</t>
  </si>
  <si>
    <t>40840</t>
  </si>
  <si>
    <t>วังยาง,รพช.</t>
  </si>
  <si>
    <t>รพท.S &gt;400</t>
  </si>
  <si>
    <t>รพช.Is. any Pop</t>
  </si>
  <si>
    <t>รพช.F3 &lt;=15,000</t>
  </si>
  <si>
    <t>รพช.F3 15,000-25,000</t>
  </si>
  <si>
    <t>รพช.F3 &gt;=25,000</t>
  </si>
  <si>
    <t>รพช.F2 &lt;=30,000</t>
  </si>
  <si>
    <t>รพช.F2 30,000-=60,000</t>
  </si>
  <si>
    <t>รพช.F2 60,000-90,000</t>
  </si>
  <si>
    <t>รพช.F2 &gt;=90,000</t>
  </si>
  <si>
    <t>รพช.F1 &lt;=50,000</t>
  </si>
  <si>
    <t>รพช.F1 50,000-100,000</t>
  </si>
  <si>
    <t>รพช.F1 &gt;=100,000</t>
  </si>
  <si>
    <t>M2 &lt;=100</t>
  </si>
  <si>
    <t>รพช.M2 &gt;100</t>
  </si>
  <si>
    <t>รพท.M1 &lt;=200</t>
  </si>
  <si>
    <t>รพท.M1 &gt;200</t>
  </si>
  <si>
    <t>รพท.S &lt;=400</t>
  </si>
  <si>
    <t>รพศ.A &lt;=700</t>
  </si>
  <si>
    <t>รพศ.A &gt;700 to &lt;1000</t>
  </si>
  <si>
    <t>รพศ.A &gt;1000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</si>
  <si>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</si>
  <si>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</si>
  <si>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</si>
  <si>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</si>
  <si>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</si>
  <si>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</si>
  <si>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</si>
  <si>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</si>
  <si>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</si>
  <si>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</si>
  <si>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</si>
  <si>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</si>
  <si>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</si>
  <si>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</si>
  <si>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</si>
  <si>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</si>
  <si>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</si>
  <si>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</si>
  <si>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</si>
  <si>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</si>
  <si>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</si>
  <si>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</si>
  <si>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</si>
  <si>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</si>
  <si>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</si>
  <si>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</si>
  <si>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</si>
  <si>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</si>
  <si>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</si>
  <si>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</si>
  <si>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</si>
  <si>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</si>
  <si>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</si>
  <si>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</si>
  <si>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</si>
  <si>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</si>
  <si>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</si>
  <si>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</si>
  <si>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</si>
  <si>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</si>
  <si>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</si>
  <si>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</si>
  <si>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</si>
  <si>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</si>
  <si>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</si>
  <si>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</si>
  <si>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</si>
  <si>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</si>
  <si>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</si>
  <si>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</si>
  <si>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</si>
  <si>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</si>
  <si>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</si>
  <si>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</si>
  <si>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</si>
  <si>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</si>
  <si>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</si>
  <si>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</si>
  <si>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</si>
  <si>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</si>
  <si>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</si>
  <si>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</si>
  <si>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</si>
  <si>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</si>
  <si>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</si>
  <si>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</si>
  <si>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</si>
  <si>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</si>
  <si>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</si>
  <si>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</si>
  <si>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</si>
  <si>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</si>
  <si>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</si>
  <si>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</si>
  <si>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</si>
  <si>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</si>
  <si>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</si>
  <si>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</si>
  <si>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</si>
  <si>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</si>
  <si>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</si>
  <si>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</si>
  <si>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</si>
  <si>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</si>
  <si>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</si>
  <si>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</si>
  <si>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</si>
  <si>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ส่ง(แห่ง)</t>
  </si>
  <si>
    <t>เขต 1</t>
  </si>
  <si>
    <t>เขต 2</t>
  </si>
  <si>
    <t>เขต 3</t>
  </si>
  <si>
    <t>เขต 4</t>
  </si>
  <si>
    <t>เขต 5</t>
  </si>
  <si>
    <t>เขต 6</t>
  </si>
  <si>
    <t>เขต 7</t>
  </si>
  <si>
    <t>เขต 8</t>
  </si>
  <si>
    <t>เขต 9</t>
  </si>
  <si>
    <t>เขต 10</t>
  </si>
  <si>
    <t>เขต 11</t>
  </si>
  <si>
    <t>เขต 12</t>
  </si>
  <si>
    <t>นครพนม นับจำนวนไม่ผ่าน</t>
  </si>
  <si>
    <t>เลย นับจำนวนไม่ผ่าน</t>
  </si>
  <si>
    <t>สกลนคร นับจำนวนไม่ผ่าน</t>
  </si>
  <si>
    <t>หนองคาย นับจำนวนไม่ผ่าน</t>
  </si>
  <si>
    <t>หนองบัวลำภู นับจำนวนไม่ผ่าน</t>
  </si>
  <si>
    <t>ไม่ผ่านอุดรธานี นับจำนวน</t>
  </si>
  <si>
    <t>รวมเขต 8 ไม่ผ่าน</t>
  </si>
  <si>
    <t>ผ่าน(แห่ง)</t>
  </si>
  <si>
    <t>ไม่ผ่าน(แห่ง)</t>
  </si>
  <si>
    <t>รวม(แห่ง)</t>
  </si>
  <si>
    <t>ไม่สมบูรณ์(แห่ง)</t>
  </si>
  <si>
    <t>รพช.M2 &lt;=100</t>
  </si>
  <si>
    <t>2</t>
  </si>
  <si>
    <t>3</t>
  </si>
  <si>
    <t>ใหม่</t>
  </si>
  <si>
    <t>กระทรวงจัดกลุ่ม</t>
  </si>
  <si>
    <t xml:space="preserve">16   </t>
  </si>
  <si>
    <t>6</t>
  </si>
  <si>
    <t>5</t>
  </si>
  <si>
    <t>7</t>
  </si>
  <si>
    <t xml:space="preserve">10   </t>
  </si>
  <si>
    <t xml:space="preserve">13   </t>
  </si>
  <si>
    <t>รพช.F230,000-=60,000</t>
  </si>
  <si>
    <t xml:space="preserve">17   </t>
  </si>
  <si>
    <t xml:space="preserve">12   </t>
  </si>
  <si>
    <t xml:space="preserve">18   </t>
  </si>
  <si>
    <t>9</t>
  </si>
  <si>
    <t>รพช.M1 &lt;=200</t>
  </si>
  <si>
    <t xml:space="preserve">15   </t>
  </si>
  <si>
    <t>4</t>
  </si>
  <si>
    <t xml:space="preserve">19   </t>
  </si>
  <si>
    <t xml:space="preserve">14   </t>
  </si>
  <si>
    <t xml:space="preserve"> กลุ่มระดับบริการ (กระทรวงจัดกลุ่ม ณ วันที่  23 มกราคม 2562)</t>
  </si>
  <si>
    <t>M2 &gt;100</t>
  </si>
  <si>
    <t>หน่วยบริการ</t>
  </si>
  <si>
    <t>กลุ่ม</t>
  </si>
  <si>
    <t>เดิม</t>
  </si>
  <si>
    <t>รพศ.สกลนคร</t>
  </si>
  <si>
    <t>รพช.บ้านม่วง</t>
  </si>
  <si>
    <t>รพช.อากาศอำนวย</t>
  </si>
  <si>
    <t>รพท.หนองคาย</t>
  </si>
  <si>
    <t>รพช.นากลาง</t>
  </si>
  <si>
    <t>รพศ.อุดรธานี</t>
  </si>
  <si>
    <t>รพช.หนองหาน</t>
  </si>
  <si>
    <t>รพช.บ้านผือ</t>
  </si>
  <si>
    <t>รพช.น้ำโสม</t>
  </si>
  <si>
    <t>รพท.นครพนม</t>
  </si>
  <si>
    <t>รพช.นาแก</t>
  </si>
  <si>
    <t>รพท.วานรนิวาส</t>
  </si>
  <si>
    <t>โรงพยาบาลที่เปลี่ยนกลุ่มระดับบริการ ใน ไตรมาส 1 ปี 2562  ณ 23 มกราคม 2562</t>
  </si>
  <si>
    <t>ID</t>
  </si>
  <si>
    <t xml:space="preserve">ร้อยละของหน่วยบริการที่มีต้นทุนผู้ป่วยนอกและผู้ป่วยในไม่เกินค่าเฉลี่ยกลุ่ม
</t>
  </si>
  <si>
    <t>ต้นทุนไม่เกิน (แห่ง)</t>
  </si>
  <si>
    <t>สรุปผลการประเมินต้นทุนหน่วยบริการแบบ Quick Method  ไตรมาส 4/2562</t>
  </si>
  <si>
    <t>ปี 2562Q4</t>
  </si>
  <si>
    <t xml:space="preserve">ค่า Mean+1SD ต้นทุนการให้บริการผู้ป่วยนอกและต้นทุนป่วยใน (Quick Method) ไตรมาส 4/2562
</t>
  </si>
  <si>
    <t>ต้นทุนไม่เกิน(แห่ง)</t>
  </si>
  <si>
    <t xml:space="preserve">  AdjRW สิทธิ์ UC </t>
  </si>
  <si>
    <t xml:space="preserve"> </t>
  </si>
  <si>
    <t>ผลการประเมินต้นทุนหน่วยบริการแบบ Quick Method  ประจำเดือนพฤศจิกายน 2562 ข้อมูล ณ วันที่  16 ธันวาคม 2562</t>
  </si>
  <si>
    <t>สรุปผลการประเมินต้นทุนหน่วยบริการแบบ Quick Method  ประจำเดือน พฤศจิกายน 2562 ณ วันที่ 16 ธันวาคม 2562</t>
  </si>
  <si>
    <t>Unit cost  ณ  16 ธันวาคม 2562</t>
  </si>
  <si>
    <t>รพช.เฝ้าไร่</t>
  </si>
  <si>
    <t>รพช.หนองหิน</t>
  </si>
  <si>
    <t>รพช.เซกา</t>
  </si>
  <si>
    <t>รพร.บ้านดุง</t>
  </si>
  <si>
    <t>กลุ่มเดียวกับ รพ.หนองคาย</t>
  </si>
  <si>
    <t>โรงพยาบาลที่เปลี่ยนกลุ่มระดับบริการ  ณ 8 กรกฏาคม 2562  ตามมติ อกพ.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</si>
</sst>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000_-;\-* #,##0.0000_-;_-* &quot;-&quot;??_-;_-@_-"/>
    <numFmt numFmtId="190" formatCode="#,##0.000"/>
    <numFmt numFmtId="191" formatCode="0.00_ 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0"/>
      <color indexed="8"/>
      <name val="Tahoma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color rgb="FFFF0000"/>
      <name val="TH SarabunPSK"/>
      <family val="2"/>
    </font>
    <font>
      <sz val="12"/>
      <name val="TH SarabunPSK"/>
      <family val="2"/>
    </font>
    <font>
      <sz val="8.5"/>
      <color rgb="FF000000"/>
      <name val="Times New Roman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1"/>
      <name val="Tahoma"/>
      <family val="2"/>
      <charset val="222"/>
      <scheme val="minor"/>
    </font>
    <font>
      <sz val="12"/>
      <color rgb="FF000000"/>
      <name val="TH SarabunPSK"/>
      <family val="2"/>
    </font>
    <font>
      <sz val="8.5"/>
      <color rgb="FFFF0000"/>
      <name val="Times New Roman"/>
      <family val="2"/>
    </font>
    <font>
      <sz val="8.5"/>
      <name val="Times New Roman"/>
      <family val="2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FBFBF"/>
      </patternFill>
    </fill>
    <fill>
      <patternFill patternType="solid">
        <fgColor rgb="FFFFFFCC"/>
        <bgColor indexed="64"/>
      </patternFill>
    </fill>
    <fill>
      <patternFill patternType="solid">
        <fgColor rgb="FFDAEEF3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0" fontId="15" fillId="0" borderId="0"/>
    <xf numFmtId="0" fontId="14" fillId="0" borderId="0"/>
  </cellStyleXfs>
  <cellXfs count="205">
    <xf numFmtId="0" fontId="0" fillId="0" borderId="0" xfId="0"/>
    <xf numFmtId="0" fontId="3" fillId="0" borderId="1" xfId="0" applyFont="1" applyBorder="1"/>
    <xf numFmtId="187" fontId="0" fillId="0" borderId="0" xfId="1" applyNumberFormat="1" applyFont="1"/>
    <xf numFmtId="0" fontId="3" fillId="0" borderId="0" xfId="0" applyFont="1" applyBorder="1"/>
    <xf numFmtId="0" fontId="0" fillId="0" borderId="0" xfId="0" applyBorder="1"/>
    <xf numFmtId="0" fontId="7" fillId="0" borderId="1" xfId="0" applyFont="1" applyBorder="1"/>
    <xf numFmtId="2" fontId="0" fillId="0" borderId="1" xfId="0" applyNumberFormat="1" applyBorder="1"/>
    <xf numFmtId="0" fontId="3" fillId="5" borderId="1" xfId="0" applyFont="1" applyFill="1" applyBorder="1"/>
    <xf numFmtId="0" fontId="2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5" xfId="0" applyFont="1" applyBorder="1" applyAlignment="1"/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43" fontId="0" fillId="0" borderId="0" xfId="1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2" fontId="7" fillId="0" borderId="0" xfId="0" applyNumberFormat="1" applyFont="1" applyFill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0" fillId="0" borderId="0" xfId="0" applyNumberFormat="1" applyBorder="1"/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3" fontId="10" fillId="7" borderId="1" xfId="1" applyFont="1" applyFill="1" applyBorder="1" applyAlignment="1">
      <alignment horizontal="right"/>
    </xf>
    <xf numFmtId="0" fontId="9" fillId="10" borderId="1" xfId="0" applyFont="1" applyFill="1" applyBorder="1" applyAlignment="1">
      <alignment horizontal="left"/>
    </xf>
    <xf numFmtId="0" fontId="9" fillId="10" borderId="1" xfId="0" applyFont="1" applyFill="1" applyBorder="1" applyAlignment="1">
      <alignment horizontal="center"/>
    </xf>
    <xf numFmtId="0" fontId="10" fillId="14" borderId="1" xfId="0" applyFont="1" applyFill="1" applyBorder="1" applyAlignment="1">
      <alignment horizontal="center"/>
    </xf>
    <xf numFmtId="43" fontId="10" fillId="14" borderId="1" xfId="1" applyFont="1" applyFill="1" applyBorder="1" applyAlignment="1">
      <alignment horizontal="right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14" fillId="15" borderId="0" xfId="5" applyFill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43" fontId="9" fillId="9" borderId="0" xfId="1" applyFont="1" applyFill="1" applyAlignment="1"/>
    <xf numFmtId="43" fontId="9" fillId="0" borderId="0" xfId="1" applyFont="1" applyAlignment="1"/>
    <xf numFmtId="0" fontId="9" fillId="0" borderId="0" xfId="0" applyFont="1" applyAlignment="1"/>
    <xf numFmtId="0" fontId="9" fillId="0" borderId="0" xfId="0" applyFont="1" applyBorder="1" applyAlignment="1"/>
    <xf numFmtId="43" fontId="9" fillId="0" borderId="0" xfId="1" applyFont="1" applyBorder="1" applyAlignment="1"/>
    <xf numFmtId="43" fontId="10" fillId="3" borderId="1" xfId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43" fontId="10" fillId="2" borderId="1" xfId="1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center" wrapText="1"/>
    </xf>
    <xf numFmtId="43" fontId="10" fillId="2" borderId="0" xfId="1" applyFont="1" applyFill="1" applyBorder="1" applyAlignment="1">
      <alignment horizontal="right" wrapText="1"/>
    </xf>
    <xf numFmtId="0" fontId="9" fillId="0" borderId="1" xfId="0" applyFont="1" applyBorder="1" applyAlignment="1"/>
    <xf numFmtId="4" fontId="13" fillId="0" borderId="7" xfId="0" applyNumberFormat="1" applyFont="1" applyFill="1" applyBorder="1" applyAlignment="1">
      <alignment horizontal="right" shrinkToFit="1"/>
    </xf>
    <xf numFmtId="3" fontId="13" fillId="0" borderId="7" xfId="0" applyNumberFormat="1" applyFont="1" applyFill="1" applyBorder="1" applyAlignment="1">
      <alignment horizontal="right" shrinkToFit="1"/>
    </xf>
    <xf numFmtId="2" fontId="13" fillId="0" borderId="7" xfId="0" applyNumberFormat="1" applyFont="1" applyFill="1" applyBorder="1" applyAlignment="1">
      <alignment horizontal="right" shrinkToFit="1"/>
    </xf>
    <xf numFmtId="0" fontId="9" fillId="0" borderId="1" xfId="0" applyFont="1" applyBorder="1" applyAlignment="1">
      <alignment horizontal="center" wrapText="1"/>
    </xf>
    <xf numFmtId="4" fontId="13" fillId="0" borderId="0" xfId="5" applyNumberFormat="1" applyFont="1" applyFill="1" applyBorder="1" applyAlignment="1">
      <alignment horizontal="right" shrinkToFit="1"/>
    </xf>
    <xf numFmtId="3" fontId="13" fillId="0" borderId="0" xfId="5" applyNumberFormat="1" applyFont="1" applyFill="1" applyBorder="1" applyAlignment="1">
      <alignment horizontal="right" shrinkToFit="1"/>
    </xf>
    <xf numFmtId="2" fontId="13" fillId="0" borderId="0" xfId="5" applyNumberFormat="1" applyFont="1" applyFill="1" applyBorder="1" applyAlignment="1">
      <alignment horizontal="right" shrinkToFit="1"/>
    </xf>
    <xf numFmtId="4" fontId="9" fillId="0" borderId="0" xfId="0" applyNumberFormat="1" applyFont="1" applyBorder="1" applyAlignment="1"/>
    <xf numFmtId="0" fontId="9" fillId="0" borderId="1" xfId="0" applyFont="1" applyFill="1" applyBorder="1" applyAlignment="1"/>
    <xf numFmtId="0" fontId="9" fillId="0" borderId="0" xfId="0" applyFont="1" applyFill="1" applyBorder="1" applyAlignment="1"/>
    <xf numFmtId="4" fontId="9" fillId="0" borderId="0" xfId="0" applyNumberFormat="1" applyFont="1" applyFill="1" applyBorder="1" applyAlignment="1"/>
    <xf numFmtId="0" fontId="9" fillId="0" borderId="0" xfId="0" applyFont="1" applyFill="1" applyAlignment="1"/>
    <xf numFmtId="43" fontId="9" fillId="0" borderId="1" xfId="0" applyNumberFormat="1" applyFont="1" applyBorder="1" applyAlignment="1"/>
    <xf numFmtId="43" fontId="9" fillId="0" borderId="0" xfId="0" applyNumberFormat="1" applyFont="1" applyBorder="1" applyAlignment="1"/>
    <xf numFmtId="0" fontId="9" fillId="10" borderId="1" xfId="0" applyFont="1" applyFill="1" applyBorder="1" applyAlignment="1"/>
    <xf numFmtId="0" fontId="9" fillId="14" borderId="1" xfId="0" applyFont="1" applyFill="1" applyBorder="1" applyAlignment="1">
      <alignment horizontal="center"/>
    </xf>
    <xf numFmtId="0" fontId="10" fillId="14" borderId="1" xfId="0" applyFont="1" applyFill="1" applyBorder="1" applyAlignment="1"/>
    <xf numFmtId="43" fontId="10" fillId="14" borderId="1" xfId="1" applyFont="1" applyFill="1" applyBorder="1" applyAlignment="1"/>
    <xf numFmtId="188" fontId="10" fillId="14" borderId="1" xfId="1" applyNumberFormat="1" applyFont="1" applyFill="1" applyBorder="1" applyAlignment="1"/>
    <xf numFmtId="189" fontId="10" fillId="14" borderId="1" xfId="1" applyNumberFormat="1" applyFont="1" applyFill="1" applyBorder="1" applyAlignment="1"/>
    <xf numFmtId="0" fontId="10" fillId="14" borderId="1" xfId="0" applyFont="1" applyFill="1" applyBorder="1" applyAlignment="1">
      <alignment horizontal="center" wrapText="1"/>
    </xf>
    <xf numFmtId="0" fontId="9" fillId="14" borderId="1" xfId="0" applyFont="1" applyFill="1" applyBorder="1" applyAlignment="1"/>
    <xf numFmtId="0" fontId="9" fillId="14" borderId="0" xfId="0" applyFont="1" applyFill="1" applyBorder="1" applyAlignment="1"/>
    <xf numFmtId="0" fontId="9" fillId="14" borderId="0" xfId="0" applyFont="1" applyFill="1" applyAlignment="1"/>
    <xf numFmtId="4" fontId="13" fillId="10" borderId="7" xfId="0" applyNumberFormat="1" applyFont="1" applyFill="1" applyBorder="1" applyAlignment="1">
      <alignment horizontal="right" shrinkToFit="1"/>
    </xf>
    <xf numFmtId="43" fontId="11" fillId="14" borderId="1" xfId="1" applyFont="1" applyFill="1" applyBorder="1" applyAlignment="1"/>
    <xf numFmtId="189" fontId="11" fillId="14" borderId="1" xfId="1" applyNumberFormat="1" applyFont="1" applyFill="1" applyBorder="1" applyAlignment="1"/>
    <xf numFmtId="0" fontId="9" fillId="10" borderId="0" xfId="0" applyFont="1" applyFill="1" applyBorder="1" applyAlignment="1"/>
    <xf numFmtId="0" fontId="9" fillId="11" borderId="0" xfId="0" applyFont="1" applyFill="1" applyBorder="1" applyAlignment="1"/>
    <xf numFmtId="0" fontId="9" fillId="11" borderId="0" xfId="0" applyFont="1" applyFill="1" applyAlignment="1"/>
    <xf numFmtId="43" fontId="13" fillId="0" borderId="7" xfId="1" applyFont="1" applyFill="1" applyBorder="1" applyAlignment="1">
      <alignment horizontal="right" shrinkToFit="1"/>
    </xf>
    <xf numFmtId="0" fontId="12" fillId="0" borderId="1" xfId="0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Alignment="1"/>
    <xf numFmtId="43" fontId="9" fillId="14" borderId="0" xfId="1" applyFont="1" applyFill="1" applyBorder="1" applyAlignment="1"/>
    <xf numFmtId="0" fontId="9" fillId="9" borderId="1" xfId="0" applyFont="1" applyFill="1" applyBorder="1" applyAlignment="1">
      <alignment horizontal="center" wrapText="1"/>
    </xf>
    <xf numFmtId="43" fontId="13" fillId="10" borderId="7" xfId="1" applyFont="1" applyFill="1" applyBorder="1" applyAlignment="1">
      <alignment horizontal="right" shrinkToFit="1"/>
    </xf>
    <xf numFmtId="0" fontId="12" fillId="0" borderId="1" xfId="0" applyFont="1" applyBorder="1" applyAlignment="1"/>
    <xf numFmtId="0" fontId="10" fillId="7" borderId="1" xfId="0" applyFont="1" applyFill="1" applyBorder="1" applyAlignment="1"/>
    <xf numFmtId="43" fontId="10" fillId="7" borderId="1" xfId="1" applyFont="1" applyFill="1" applyBorder="1" applyAlignment="1"/>
    <xf numFmtId="188" fontId="10" fillId="7" borderId="1" xfId="1" applyNumberFormat="1" applyFont="1" applyFill="1" applyBorder="1" applyAlignment="1"/>
    <xf numFmtId="189" fontId="10" fillId="7" borderId="1" xfId="1" applyNumberFormat="1" applyFont="1" applyFill="1" applyBorder="1" applyAlignment="1"/>
    <xf numFmtId="0" fontId="10" fillId="7" borderId="1" xfId="0" applyFont="1" applyFill="1" applyBorder="1" applyAlignment="1">
      <alignment horizontal="center" wrapText="1"/>
    </xf>
    <xf numFmtId="43" fontId="9" fillId="0" borderId="1" xfId="1" applyFont="1" applyBorder="1" applyAlignment="1">
      <alignment horizontal="right"/>
    </xf>
    <xf numFmtId="0" fontId="9" fillId="10" borderId="1" xfId="0" applyFont="1" applyFill="1" applyBorder="1" applyAlignment="1">
      <alignment horizontal="left" vertical="center"/>
    </xf>
    <xf numFmtId="4" fontId="13" fillId="14" borderId="7" xfId="0" applyNumberFormat="1" applyFont="1" applyFill="1" applyBorder="1" applyAlignment="1">
      <alignment horizontal="right" shrinkToFit="1"/>
    </xf>
    <xf numFmtId="0" fontId="16" fillId="1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/>
    </xf>
    <xf numFmtId="2" fontId="2" fillId="0" borderId="1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6" fillId="10" borderId="1" xfId="0" applyFont="1" applyFill="1" applyBorder="1" applyAlignment="1">
      <alignment horizontal="center" vertical="center"/>
    </xf>
    <xf numFmtId="1" fontId="0" fillId="0" borderId="1" xfId="0" applyNumberFormat="1" applyBorder="1"/>
    <xf numFmtId="43" fontId="3" fillId="0" borderId="1" xfId="1" applyFont="1" applyBorder="1" applyAlignment="1">
      <alignment horizontal="center"/>
    </xf>
    <xf numFmtId="0" fontId="3" fillId="7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3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16" fillId="10" borderId="1" xfId="0" applyNumberFormat="1" applyFont="1" applyFill="1" applyBorder="1" applyAlignment="1">
      <alignment horizontal="center" vertical="center"/>
    </xf>
    <xf numFmtId="0" fontId="18" fillId="10" borderId="7" xfId="3" applyNumberFormat="1" applyFont="1" applyFill="1" applyBorder="1" applyAlignment="1">
      <alignment horizontal="center" vertical="center" shrinkToFit="1"/>
    </xf>
    <xf numFmtId="0" fontId="18" fillId="10" borderId="8" xfId="3" applyNumberFormat="1" applyFont="1" applyFill="1" applyBorder="1" applyAlignment="1">
      <alignment horizontal="center" vertical="center" shrinkToFit="1"/>
    </xf>
    <xf numFmtId="0" fontId="18" fillId="12" borderId="7" xfId="3" applyFont="1" applyFill="1" applyBorder="1" applyAlignment="1">
      <alignment horizontal="center" vertical="center" wrapText="1"/>
    </xf>
    <xf numFmtId="4" fontId="18" fillId="10" borderId="7" xfId="3" applyNumberFormat="1" applyFont="1" applyFill="1" applyBorder="1" applyAlignment="1">
      <alignment horizontal="center" vertical="center" shrinkToFit="1"/>
    </xf>
    <xf numFmtId="2" fontId="18" fillId="10" borderId="7" xfId="3" applyNumberFormat="1" applyFont="1" applyFill="1" applyBorder="1" applyAlignment="1">
      <alignment horizontal="center" vertical="center" shrinkToFit="1"/>
    </xf>
    <xf numFmtId="0" fontId="18" fillId="12" borderId="8" xfId="3" applyFont="1" applyFill="1" applyBorder="1" applyAlignment="1">
      <alignment horizontal="center" vertical="center" wrapText="1"/>
    </xf>
    <xf numFmtId="2" fontId="18" fillId="10" borderId="8" xfId="3" applyNumberFormat="1" applyFont="1" applyFill="1" applyBorder="1" applyAlignment="1">
      <alignment horizontal="center" vertical="center" shrinkToFit="1"/>
    </xf>
    <xf numFmtId="0" fontId="19" fillId="13" borderId="7" xfId="3" applyNumberFormat="1" applyFont="1" applyFill="1" applyBorder="1" applyAlignment="1">
      <alignment horizontal="center" vertical="center" shrinkToFit="1"/>
    </xf>
    <xf numFmtId="2" fontId="19" fillId="13" borderId="7" xfId="3" applyNumberFormat="1" applyFont="1" applyFill="1" applyBorder="1" applyAlignment="1">
      <alignment horizontal="center" vertical="center" shrinkToFit="1"/>
    </xf>
    <xf numFmtId="0" fontId="19" fillId="13" borderId="8" xfId="3" applyNumberFormat="1" applyFont="1" applyFill="1" applyBorder="1" applyAlignment="1">
      <alignment horizontal="center" vertical="center" shrinkToFit="1"/>
    </xf>
    <xf numFmtId="4" fontId="19" fillId="13" borderId="7" xfId="3" applyNumberFormat="1" applyFont="1" applyFill="1" applyBorder="1" applyAlignment="1">
      <alignment horizontal="center" vertical="center" shrinkToFit="1"/>
    </xf>
    <xf numFmtId="43" fontId="17" fillId="0" borderId="0" xfId="0" applyNumberFormat="1" applyFont="1" applyAlignment="1">
      <alignment vertical="center"/>
    </xf>
    <xf numFmtId="190" fontId="18" fillId="10" borderId="7" xfId="3" applyNumberFormat="1" applyFont="1" applyFill="1" applyBorder="1" applyAlignment="1">
      <alignment vertical="center" shrinkToFit="1"/>
    </xf>
    <xf numFmtId="4" fontId="18" fillId="10" borderId="7" xfId="3" applyNumberFormat="1" applyFont="1" applyFill="1" applyBorder="1" applyAlignment="1">
      <alignment vertical="center" shrinkToFit="1"/>
    </xf>
    <xf numFmtId="0" fontId="18" fillId="10" borderId="7" xfId="3" applyNumberFormat="1" applyFont="1" applyFill="1" applyBorder="1" applyAlignment="1">
      <alignment vertical="center" shrinkToFit="1"/>
    </xf>
    <xf numFmtId="0" fontId="18" fillId="12" borderId="7" xfId="3" applyFont="1" applyFill="1" applyBorder="1" applyAlignment="1">
      <alignment vertical="center" wrapText="1"/>
    </xf>
    <xf numFmtId="43" fontId="18" fillId="10" borderId="7" xfId="1" applyFont="1" applyFill="1" applyBorder="1" applyAlignment="1">
      <alignment vertical="center" shrinkToFit="1"/>
    </xf>
    <xf numFmtId="0" fontId="19" fillId="13" borderId="7" xfId="3" applyNumberFormat="1" applyFont="1" applyFill="1" applyBorder="1" applyAlignment="1">
      <alignment vertical="center" shrinkToFit="1"/>
    </xf>
    <xf numFmtId="43" fontId="4" fillId="2" borderId="1" xfId="1" applyFont="1" applyFill="1" applyBorder="1" applyAlignment="1">
      <alignment horizontal="center" vertical="top" wrapText="1"/>
    </xf>
    <xf numFmtId="0" fontId="8" fillId="0" borderId="0" xfId="0" applyFont="1" applyBorder="1"/>
    <xf numFmtId="0" fontId="20" fillId="0" borderId="0" xfId="0" applyFont="1" applyBorder="1"/>
    <xf numFmtId="1" fontId="2" fillId="0" borderId="1" xfId="1" applyNumberFormat="1" applyFont="1" applyBorder="1" applyAlignment="1">
      <alignment horizontal="right"/>
    </xf>
    <xf numFmtId="1" fontId="3" fillId="5" borderId="1" xfId="0" applyNumberFormat="1" applyFont="1" applyFill="1" applyBorder="1" applyAlignment="1">
      <alignment horizontal="center"/>
    </xf>
    <xf numFmtId="2" fontId="3" fillId="5" borderId="1" xfId="1" applyNumberFormat="1" applyFont="1" applyFill="1" applyBorder="1" applyAlignment="1">
      <alignment horizontal="right"/>
    </xf>
    <xf numFmtId="1" fontId="7" fillId="0" borderId="1" xfId="0" applyNumberFormat="1" applyFont="1" applyBorder="1" applyAlignment="1">
      <alignment horizontal="center"/>
    </xf>
    <xf numFmtId="43" fontId="10" fillId="16" borderId="1" xfId="1" applyFont="1" applyFill="1" applyBorder="1" applyAlignment="1">
      <alignment horizontal="center" wrapText="1"/>
    </xf>
    <xf numFmtId="4" fontId="22" fillId="0" borderId="7" xfId="0" applyNumberFormat="1" applyFont="1" applyFill="1" applyBorder="1" applyAlignment="1">
      <alignment horizontal="right" shrinkToFit="1"/>
    </xf>
    <xf numFmtId="17" fontId="3" fillId="7" borderId="1" xfId="0" applyNumberFormat="1" applyFont="1" applyFill="1" applyBorder="1" applyAlignment="1">
      <alignment horizontal="center" vertical="center" wrapText="1"/>
    </xf>
    <xf numFmtId="0" fontId="3" fillId="17" borderId="1" xfId="0" applyFont="1" applyFill="1" applyBorder="1"/>
    <xf numFmtId="2" fontId="0" fillId="17" borderId="1" xfId="0" applyNumberFormat="1" applyFill="1" applyBorder="1"/>
    <xf numFmtId="0" fontId="9" fillId="9" borderId="1" xfId="0" applyFont="1" applyFill="1" applyBorder="1" applyAlignment="1"/>
    <xf numFmtId="0" fontId="18" fillId="0" borderId="7" xfId="3" applyNumberFormat="1" applyFont="1" applyFill="1" applyBorder="1" applyAlignment="1">
      <alignment vertical="center" shrinkToFit="1"/>
    </xf>
    <xf numFmtId="191" fontId="21" fillId="0" borderId="0" xfId="0" applyNumberFormat="1" applyFont="1" applyFill="1" applyAlignment="1">
      <alignment horizontal="right" vertical="center"/>
    </xf>
    <xf numFmtId="0" fontId="10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4" fontId="23" fillId="0" borderId="7" xfId="0" applyNumberFormat="1" applyFont="1" applyFill="1" applyBorder="1" applyAlignment="1">
      <alignment horizontal="right" shrinkToFit="1"/>
    </xf>
    <xf numFmtId="43" fontId="22" fillId="0" borderId="7" xfId="1" applyFont="1" applyFill="1" applyBorder="1" applyAlignment="1">
      <alignment horizontal="right" shrinkToFit="1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0" fontId="9" fillId="0" borderId="1" xfId="0" applyFont="1" applyFill="1" applyBorder="1" applyAlignment="1">
      <alignment horizontal="center" wrapText="1"/>
    </xf>
    <xf numFmtId="3" fontId="23" fillId="0" borderId="7" xfId="0" applyNumberFormat="1" applyFont="1" applyFill="1" applyBorder="1" applyAlignment="1">
      <alignment horizontal="right" shrinkToFit="1"/>
    </xf>
    <xf numFmtId="2" fontId="23" fillId="0" borderId="7" xfId="0" applyNumberFormat="1" applyFont="1" applyFill="1" applyBorder="1" applyAlignment="1">
      <alignment horizontal="right" shrinkToFit="1"/>
    </xf>
    <xf numFmtId="0" fontId="12" fillId="0" borderId="1" xfId="0" applyFont="1" applyFill="1" applyBorder="1" applyAlignment="1">
      <alignment horizontal="center" wrapText="1"/>
    </xf>
    <xf numFmtId="4" fontId="23" fillId="0" borderId="0" xfId="5" applyNumberFormat="1" applyFont="1" applyFill="1" applyBorder="1" applyAlignment="1">
      <alignment horizontal="right" shrinkToFit="1"/>
    </xf>
    <xf numFmtId="3" fontId="23" fillId="0" borderId="0" xfId="5" applyNumberFormat="1" applyFont="1" applyFill="1" applyBorder="1" applyAlignment="1">
      <alignment horizontal="right" shrinkToFit="1"/>
    </xf>
    <xf numFmtId="2" fontId="23" fillId="0" borderId="0" xfId="5" applyNumberFormat="1" applyFont="1" applyFill="1" applyBorder="1" applyAlignment="1">
      <alignment horizontal="right" shrinkToFit="1"/>
    </xf>
    <xf numFmtId="4" fontId="12" fillId="0" borderId="0" xfId="0" applyNumberFormat="1" applyFont="1" applyFill="1" applyBorder="1" applyAlignment="1"/>
    <xf numFmtId="0" fontId="9" fillId="0" borderId="1" xfId="0" applyFont="1" applyFill="1" applyBorder="1" applyAlignment="1">
      <alignment horizontal="left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shrinkToFit="1"/>
    </xf>
    <xf numFmtId="0" fontId="10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2" xfId="2"/>
    <cellStyle name="ปกติ 2" xfId="3"/>
    <cellStyle name="ปกติ 3" xfId="4"/>
    <cellStyle name="ปกติ 3 2" xfId="5"/>
  </cellStyles>
  <dxfs count="4"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1288323002177925E-2"/>
          <c:y val="0.17292416572928385"/>
          <c:w val="0.81609242927740777"/>
          <c:h val="0.63958286715501045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'สรุปผลการประเมิน พ.ย.-62 '!$B$16</c:f>
              <c:strCache>
                <c:ptCount val="1"/>
                <c:pt idx="0">
                  <c:v>ปี 2562Q4</c:v>
                </c:pt>
              </c:strCache>
            </c:strRef>
          </c:tx>
          <c:invertIfNegative val="0"/>
          <c:cat>
            <c:strRef>
              <c:f>'สรุปผลการประเมิน พ.ย.-62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พ.ย.-62 '!$B$17:$B$24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75</c:v>
                </c:pt>
                <c:pt idx="2" formatCode="0">
                  <c:v>100</c:v>
                </c:pt>
                <c:pt idx="3">
                  <c:v>88.888888888888886</c:v>
                </c:pt>
                <c:pt idx="4">
                  <c:v>77.777777777777786</c:v>
                </c:pt>
                <c:pt idx="5">
                  <c:v>100</c:v>
                </c:pt>
                <c:pt idx="6">
                  <c:v>100</c:v>
                </c:pt>
                <c:pt idx="7">
                  <c:v>92.045454545454547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FFE-42B1-B62B-281C7E1F83F0}"/>
            </c:ext>
          </c:extLst>
        </c:ser>
        <c:ser>
          <c:idx val="0"/>
          <c:order val="1"/>
          <c:tx>
            <c:strRef>
              <c:f>'สรุปผลการประเมิน พ.ย.-62 '!$C$16</c:f>
              <c:strCache>
                <c:ptCount val="1"/>
                <c:pt idx="0">
                  <c:v>ต.ค.-62</c:v>
                </c:pt>
              </c:strCache>
            </c:strRef>
          </c:tx>
          <c:invertIfNegative val="0"/>
          <c:cat>
            <c:strRef>
              <c:f>'สรุปผลการประเมิน พ.ย.-62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พ.ย.-62 '!$C$17:$C$24</c:f>
              <c:numCache>
                <c:formatCode>0.00</c:formatCode>
                <c:ptCount val="8"/>
                <c:pt idx="0">
                  <c:v>78.571428571428569</c:v>
                </c:pt>
                <c:pt idx="1">
                  <c:v>75</c:v>
                </c:pt>
                <c:pt idx="2" formatCode="0">
                  <c:v>100</c:v>
                </c:pt>
                <c:pt idx="3">
                  <c:v>84.210526315789465</c:v>
                </c:pt>
                <c:pt idx="4">
                  <c:v>77.777777777777786</c:v>
                </c:pt>
                <c:pt idx="5" formatCode="0">
                  <c:v>85.714285714285708</c:v>
                </c:pt>
                <c:pt idx="6">
                  <c:v>87.5</c:v>
                </c:pt>
                <c:pt idx="7">
                  <c:v>84.090909090909093</c:v>
                </c:pt>
              </c:numCache>
            </c:numRef>
          </c:val>
        </c:ser>
        <c:ser>
          <c:idx val="1"/>
          <c:order val="2"/>
          <c:tx>
            <c:strRef>
              <c:f>'สรุปผลการประเมิน พ.ย.-62 '!$D$16</c:f>
              <c:strCache>
                <c:ptCount val="1"/>
                <c:pt idx="0">
                  <c:v>พ.ย.-62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85399768250289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904982618771726E-2"/>
                  <c:y val="2.53100480890911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544998068752414E-2"/>
                  <c:y val="-1.992917172369399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6349942062572421E-3"/>
                  <c:y val="-2.2779043280182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544998068752414E-2"/>
                  <c:y val="7.59301442672741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5449980687524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'สรุปผลการประเมิน พ.ย.-62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พ.ย.-62 '!$D$17:$D$24</c:f>
              <c:numCache>
                <c:formatCode>0.00</c:formatCode>
                <c:ptCount val="8"/>
                <c:pt idx="0">
                  <c:v>41.666666666666671</c:v>
                </c:pt>
                <c:pt idx="1">
                  <c:v>75</c:v>
                </c:pt>
                <c:pt idx="2">
                  <c:v>92.857142857142861</c:v>
                </c:pt>
                <c:pt idx="3">
                  <c:v>66.666666666666657</c:v>
                </c:pt>
                <c:pt idx="4">
                  <c:v>100</c:v>
                </c:pt>
                <c:pt idx="5">
                  <c:v>83.333333333333343</c:v>
                </c:pt>
                <c:pt idx="6">
                  <c:v>85.714285714285708</c:v>
                </c:pt>
                <c:pt idx="7">
                  <c:v>77.272727272727266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3307776"/>
        <c:axId val="213309312"/>
        <c:axId val="0"/>
      </c:bar3DChart>
      <c:catAx>
        <c:axId val="213307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3309312"/>
        <c:crosses val="autoZero"/>
        <c:auto val="1"/>
        <c:lblAlgn val="ctr"/>
        <c:lblOffset val="100"/>
        <c:noMultiLvlLbl val="0"/>
      </c:catAx>
      <c:valAx>
        <c:axId val="213309312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213307776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legend>
      <c:legendPos val="r"/>
      <c:layout>
        <c:manualLayout>
          <c:xMode val="edge"/>
          <c:yMode val="edge"/>
          <c:x val="0.89536283053586274"/>
          <c:y val="0.14196175788398321"/>
          <c:w val="9.2776404108235025E-2"/>
          <c:h val="0.1373038222158448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88380953146047E-2"/>
          <c:y val="0.10977685155750903"/>
          <c:w val="0.83596062372488855"/>
          <c:h val="0.761269614025519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'ประเทศ 4-62 '!$D$21</c:f>
              <c:strCache>
                <c:ptCount val="1"/>
                <c:pt idx="0">
                  <c:v>ร้อยละ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5941331881960694E-3"/>
                  <c:y val="-1.1435302780599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5705349961188505E-3"/>
                  <c:y val="-8.65868253523356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704746803001429E-3"/>
                  <c:y val="5.36859755876819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7583406402582801E-17"/>
                  <c:y val="8.07312707072190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1.07776565826757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1.41330720153030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5704746803002006E-3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3.1409493606004012E-3"/>
                  <c:y val="1.61867156065833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[1]ประเทศ!$A$22:$A$33</c:f>
              <c:strCache>
                <c:ptCount val="12"/>
                <c:pt idx="0">
                  <c:v>เขต 1</c:v>
                </c:pt>
                <c:pt idx="1">
                  <c:v>เขต 2</c:v>
                </c:pt>
                <c:pt idx="2">
                  <c:v>เขต 3</c:v>
                </c:pt>
                <c:pt idx="3">
                  <c:v>เขต 4</c:v>
                </c:pt>
                <c:pt idx="4">
                  <c:v>เขต 5</c:v>
                </c:pt>
                <c:pt idx="5">
                  <c:v>เขต 6</c:v>
                </c:pt>
                <c:pt idx="6">
                  <c:v>เขต 7</c:v>
                </c:pt>
                <c:pt idx="7">
                  <c:v>เขต 8</c:v>
                </c:pt>
                <c:pt idx="8">
                  <c:v>เขต 9</c:v>
                </c:pt>
                <c:pt idx="9">
                  <c:v>เขต 10</c:v>
                </c:pt>
                <c:pt idx="10">
                  <c:v>เขต 11</c:v>
                </c:pt>
                <c:pt idx="11">
                  <c:v>เขต 12</c:v>
                </c:pt>
              </c:strCache>
            </c:strRef>
          </c:cat>
          <c:val>
            <c:numRef>
              <c:f>'ประเทศ 4-62 '!$D$22:$D$33</c:f>
              <c:numCache>
                <c:formatCode>0.00</c:formatCode>
                <c:ptCount val="12"/>
                <c:pt idx="0">
                  <c:v>77.450980392156865</c:v>
                </c:pt>
                <c:pt idx="1">
                  <c:v>76.59574468085107</c:v>
                </c:pt>
                <c:pt idx="2">
                  <c:v>94.444444444444443</c:v>
                </c:pt>
                <c:pt idx="3">
                  <c:v>74.647887323943664</c:v>
                </c:pt>
                <c:pt idx="4">
                  <c:v>83.333333333333343</c:v>
                </c:pt>
                <c:pt idx="5">
                  <c:v>72.602739726027394</c:v>
                </c:pt>
                <c:pt idx="6">
                  <c:v>87.012987012987011</c:v>
                </c:pt>
                <c:pt idx="7">
                  <c:v>92.045454545454547</c:v>
                </c:pt>
                <c:pt idx="8">
                  <c:v>80.898876404494374</c:v>
                </c:pt>
                <c:pt idx="9">
                  <c:v>88.732394366197184</c:v>
                </c:pt>
                <c:pt idx="10">
                  <c:v>72.5</c:v>
                </c:pt>
                <c:pt idx="11">
                  <c:v>53.846153846153847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51-4842-8B25-56EB6A2DD31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14181760"/>
        <c:axId val="214192896"/>
      </c:barChart>
      <c:catAx>
        <c:axId val="214181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14192896"/>
        <c:crosses val="autoZero"/>
        <c:auto val="1"/>
        <c:lblAlgn val="ctr"/>
        <c:lblOffset val="100"/>
        <c:noMultiLvlLbl val="0"/>
      </c:catAx>
      <c:valAx>
        <c:axId val="21419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14181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14</xdr:row>
      <xdr:rowOff>30480</xdr:rowOff>
    </xdr:from>
    <xdr:to>
      <xdr:col>16</xdr:col>
      <xdr:colOff>609600</xdr:colOff>
      <xdr:row>30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0.15303</cdr:x>
      <cdr:y>0.01157</cdr:y>
    </cdr:from>
    <cdr:to>
      <cdr:x>0.77572</cdr:x>
      <cdr:y>0.08746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6" y="48931"/>
          <a:ext cx="4999976" cy="320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0.10381</cdr:x>
      <cdr:y>0.29277</cdr:y>
    </cdr:from>
    <cdr:to>
      <cdr:x>0.88241</cdr:x>
      <cdr:y>0.29848</cdr:y>
    </cdr:to>
    <cdr:cxnSp macro="">
      <cdr:nvCxnSpPr>
        <cdr:cNvPr id="6" name="ตัวเชื่อมต่อตรง 5"/>
        <cdr:cNvCxnSpPr/>
      </cdr:nvCxnSpPr>
      <cdr:spPr>
        <a:xfrm xmlns:a="http://schemas.openxmlformats.org/drawingml/2006/main" flipV="1">
          <a:off x="853326" y="1469076"/>
          <a:ext cx="6400150" cy="28652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0.83727</cdr:x>
      <cdr:y>0.01795</cdr:y>
    </cdr:from>
    <cdr:to>
      <cdr:x>0.99464</cdr:x>
      <cdr:y>0.09003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635216" y="74456"/>
          <a:ext cx="1247125" cy="29892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&gt;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85%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514348</xdr:colOff>
      <xdr:row>18</xdr:row>
      <xdr:rowOff>333374</xdr:rowOff>
    </xdr:from>
    <xdr:to>
      <xdr:col>16</xdr:col>
      <xdr:colOff>38100</xdr:colOff>
      <xdr:row>33</xdr:row>
      <xdr:rowOff>228600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0.15194</cdr:x>
      <cdr:y>0.03011</cdr:y>
    </cdr:from>
    <cdr:to>
      <cdr:x>0.76593</cdr:x>
      <cdr:y>0.106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7" y="141390"/>
          <a:ext cx="4965169" cy="3563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0.07048</cdr:x>
      <cdr:y>0.26419</cdr:y>
    </cdr:from>
    <cdr:to>
      <cdr:x>0.91026</cdr:x>
      <cdr:y>0.26831</cdr:y>
    </cdr:to>
    <cdr:cxnSp macro="">
      <cdr:nvCxnSpPr>
        <cdr:cNvPr id="6" name="ตัวเชื่อมต่อตรง 5"/>
        <cdr:cNvCxnSpPr/>
      </cdr:nvCxnSpPr>
      <cdr:spPr>
        <a:xfrm xmlns:a="http://schemas.openxmlformats.org/drawingml/2006/main" flipV="1">
          <a:off x="561466" y="1208394"/>
          <a:ext cx="6690285" cy="18845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0.82554</cdr:x>
      <cdr:y>0.10776</cdr:y>
    </cdr:from>
    <cdr:to>
      <cdr:x>0.98115</cdr:x>
      <cdr:y>0.19649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675915" y="506041"/>
          <a:ext cx="1258376" cy="41666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&lt;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8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0%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ANWISA\&#3611;&#3637;&#3591;&#3610;2560\Unit%20cost60\Unitcost%20Y60Q1\quick%20meyhod%20Q1Y60%20&#3585;&#3619;&#3632;&#3607;&#3619;&#3623;&#3591;\Unit%20cost%20Y60_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ean+1SD"/>
      <sheetName val="เขต"/>
      <sheetName val="ประเทศ"/>
    </sheetNames>
    <sheetDataSet>
      <sheetData sheetId="0"/>
      <sheetData sheetId="1"/>
      <sheetData sheetId="2"/>
      <sheetData sheetId="3">
        <row r="22">
          <cell r="A22" t="str">
            <v>เขต 1</v>
          </cell>
        </row>
        <row r="23">
          <cell r="A23" t="str">
            <v>เขต 2</v>
          </cell>
        </row>
        <row r="24">
          <cell r="A24" t="str">
            <v>เขต 3</v>
          </cell>
        </row>
        <row r="25">
          <cell r="A25" t="str">
            <v>เขต 4</v>
          </cell>
        </row>
        <row r="26">
          <cell r="A26" t="str">
            <v>เขต 5</v>
          </cell>
        </row>
        <row r="27">
          <cell r="A27" t="str">
            <v>เขต 6</v>
          </cell>
        </row>
        <row r="28">
          <cell r="A28" t="str">
            <v>เขต 7</v>
          </cell>
        </row>
        <row r="29">
          <cell r="A29" t="str">
            <v>เขต 8</v>
          </cell>
        </row>
        <row r="30">
          <cell r="A30" t="str">
            <v>เขต 9</v>
          </cell>
        </row>
        <row r="31">
          <cell r="A31" t="str">
            <v>เขต 10</v>
          </cell>
        </row>
        <row r="32">
          <cell r="A32" t="str">
            <v>เขต 11</v>
          </cell>
        </row>
        <row r="33">
          <cell r="A33" t="str">
            <v>เขต 12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7" zoomScale="90" zoomScaleNormal="90" workbookViewId="0">
      <selection activeCell="B16" sqref="B16"/>
    </sheetView>
  </sheetViews>
  <sheetFormatPr defaultColWidth="9" defaultRowHeight="18" x14ac:dyDescent="0.2"/>
  <cols>
    <col min="1" max="1" width="5.125" style="120" bestFit="1" customWidth="1"/>
    <col min="2" max="2" width="17.75" style="120" customWidth="1"/>
    <col min="3" max="3" width="12.25" style="120" customWidth="1"/>
    <col min="4" max="4" width="7.625" style="120" bestFit="1" customWidth="1"/>
    <col min="5" max="5" width="6.875" style="120" bestFit="1" customWidth="1"/>
    <col min="6" max="6" width="8.625" style="120" customWidth="1"/>
    <col min="7" max="7" width="9.625" style="120" customWidth="1"/>
    <col min="8" max="8" width="9.25" style="120" customWidth="1"/>
    <col min="9" max="9" width="7.625" style="120" bestFit="1" customWidth="1"/>
    <col min="10" max="10" width="10.875" style="120" bestFit="1" customWidth="1"/>
    <col min="11" max="16384" width="9" style="120"/>
  </cols>
  <sheetData>
    <row r="1" spans="1:10" s="119" customFormat="1" ht="27.75" customHeight="1" x14ac:dyDescent="0.2">
      <c r="A1" s="176" t="s">
        <v>304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ht="21.75" x14ac:dyDescent="0.2">
      <c r="A2" s="177" t="s">
        <v>0</v>
      </c>
      <c r="B2" s="177" t="s">
        <v>118</v>
      </c>
      <c r="C2" s="177" t="s">
        <v>119</v>
      </c>
      <c r="D2" s="178" t="s">
        <v>120</v>
      </c>
      <c r="E2" s="178"/>
      <c r="F2" s="178"/>
      <c r="G2" s="177" t="s">
        <v>119</v>
      </c>
      <c r="H2" s="179" t="s">
        <v>121</v>
      </c>
      <c r="I2" s="179"/>
      <c r="J2" s="179"/>
    </row>
    <row r="3" spans="1:10" ht="65.25" x14ac:dyDescent="0.2">
      <c r="A3" s="177"/>
      <c r="B3" s="177"/>
      <c r="C3" s="177"/>
      <c r="D3" s="121" t="s">
        <v>122</v>
      </c>
      <c r="E3" s="122" t="s">
        <v>123</v>
      </c>
      <c r="F3" s="144" t="s">
        <v>11</v>
      </c>
      <c r="G3" s="177"/>
      <c r="H3" s="123" t="s">
        <v>122</v>
      </c>
      <c r="I3" s="124" t="s">
        <v>123</v>
      </c>
      <c r="J3" s="122" t="s">
        <v>11</v>
      </c>
    </row>
    <row r="4" spans="1:10" ht="24" customHeight="1" x14ac:dyDescent="0.2">
      <c r="A4" s="125">
        <v>1</v>
      </c>
      <c r="B4" s="105" t="s">
        <v>130</v>
      </c>
      <c r="C4" s="126">
        <v>2</v>
      </c>
      <c r="D4" s="126">
        <v>989.26</v>
      </c>
      <c r="E4" s="127">
        <v>429.62</v>
      </c>
      <c r="F4" s="138">
        <v>1418.88</v>
      </c>
      <c r="G4" s="128"/>
      <c r="H4" s="128"/>
      <c r="I4" s="128"/>
      <c r="J4" s="128"/>
    </row>
    <row r="5" spans="1:10" ht="24" customHeight="1" x14ac:dyDescent="0.2">
      <c r="A5" s="125">
        <v>2</v>
      </c>
      <c r="B5" s="105" t="s">
        <v>131</v>
      </c>
      <c r="C5" s="126">
        <v>45</v>
      </c>
      <c r="D5" s="126">
        <v>807.13</v>
      </c>
      <c r="E5" s="127">
        <v>326.06</v>
      </c>
      <c r="F5" s="139">
        <v>1133.19</v>
      </c>
      <c r="G5" s="126">
        <v>38</v>
      </c>
      <c r="H5" s="129">
        <v>22175.379099999998</v>
      </c>
      <c r="I5" s="129">
        <v>9461.4593000000004</v>
      </c>
      <c r="J5" s="129">
        <v>31636.838400000001</v>
      </c>
    </row>
    <row r="6" spans="1:10" ht="24" customHeight="1" x14ac:dyDescent="0.2">
      <c r="A6" s="125">
        <v>3</v>
      </c>
      <c r="B6" s="105" t="s">
        <v>132</v>
      </c>
      <c r="C6" s="126">
        <v>38</v>
      </c>
      <c r="D6" s="126">
        <v>667.5</v>
      </c>
      <c r="E6" s="127">
        <v>137.19</v>
      </c>
      <c r="F6" s="140">
        <v>804.69</v>
      </c>
      <c r="G6" s="126">
        <v>27</v>
      </c>
      <c r="H6" s="129">
        <v>15133.4403</v>
      </c>
      <c r="I6" s="129">
        <v>3736.9724999999999</v>
      </c>
      <c r="J6" s="129">
        <v>18870.412700000001</v>
      </c>
    </row>
    <row r="7" spans="1:10" ht="24" customHeight="1" x14ac:dyDescent="0.2">
      <c r="A7" s="125">
        <v>4</v>
      </c>
      <c r="B7" s="105" t="s">
        <v>133</v>
      </c>
      <c r="C7" s="126">
        <v>12</v>
      </c>
      <c r="D7" s="126">
        <v>684.44</v>
      </c>
      <c r="E7" s="127">
        <v>215.45</v>
      </c>
      <c r="F7" s="140">
        <v>899.89</v>
      </c>
      <c r="G7" s="126">
        <v>9</v>
      </c>
      <c r="H7" s="129">
        <v>18206.3537</v>
      </c>
      <c r="I7" s="129">
        <v>7786.4089999999997</v>
      </c>
      <c r="J7" s="129">
        <v>25992.762699999999</v>
      </c>
    </row>
    <row r="8" spans="1:10" ht="24" customHeight="1" x14ac:dyDescent="0.2">
      <c r="A8" s="125">
        <v>5</v>
      </c>
      <c r="B8" s="105" t="s">
        <v>134</v>
      </c>
      <c r="C8" s="126">
        <v>235</v>
      </c>
      <c r="D8" s="130">
        <v>725.49</v>
      </c>
      <c r="E8" s="127">
        <v>135.44</v>
      </c>
      <c r="F8" s="140">
        <v>860.94</v>
      </c>
      <c r="G8" s="126">
        <v>235</v>
      </c>
      <c r="H8" s="129">
        <v>17489.873800000001</v>
      </c>
      <c r="I8" s="129">
        <v>5833.8099000000002</v>
      </c>
      <c r="J8" s="129">
        <v>23323.6836</v>
      </c>
    </row>
    <row r="9" spans="1:10" ht="24" customHeight="1" x14ac:dyDescent="0.2">
      <c r="A9" s="125">
        <v>6</v>
      </c>
      <c r="B9" s="105" t="s">
        <v>135</v>
      </c>
      <c r="C9" s="126">
        <v>242</v>
      </c>
      <c r="D9" s="126">
        <v>690.32</v>
      </c>
      <c r="E9" s="127">
        <v>113.07</v>
      </c>
      <c r="F9" s="140">
        <v>803.39</v>
      </c>
      <c r="G9" s="126">
        <v>242</v>
      </c>
      <c r="H9" s="129">
        <v>14980.743899999999</v>
      </c>
      <c r="I9" s="129">
        <v>4277.2137000000002</v>
      </c>
      <c r="J9" s="129">
        <v>19257.957600000002</v>
      </c>
    </row>
    <row r="10" spans="1:10" ht="24" customHeight="1" x14ac:dyDescent="0.2">
      <c r="A10" s="125">
        <v>7</v>
      </c>
      <c r="B10" s="105" t="s">
        <v>136</v>
      </c>
      <c r="C10" s="126">
        <v>26</v>
      </c>
      <c r="D10" s="126">
        <v>756.23</v>
      </c>
      <c r="E10" s="127">
        <v>107.18</v>
      </c>
      <c r="F10" s="140">
        <v>863.41</v>
      </c>
      <c r="G10" s="126">
        <v>26</v>
      </c>
      <c r="H10" s="129">
        <v>17234.8298</v>
      </c>
      <c r="I10" s="129">
        <v>4601.8078999999998</v>
      </c>
      <c r="J10" s="129">
        <v>21836.637699999999</v>
      </c>
    </row>
    <row r="11" spans="1:10" ht="24" customHeight="1" x14ac:dyDescent="0.2">
      <c r="A11" s="125">
        <v>8</v>
      </c>
      <c r="B11" s="105" t="s">
        <v>137</v>
      </c>
      <c r="C11" s="128"/>
      <c r="D11" s="128"/>
      <c r="E11" s="131"/>
      <c r="F11" s="141"/>
      <c r="G11" s="128"/>
      <c r="H11" s="128"/>
      <c r="I11" s="128"/>
      <c r="J11" s="128"/>
    </row>
    <row r="12" spans="1:10" ht="24" customHeight="1" x14ac:dyDescent="0.2">
      <c r="A12" s="125">
        <v>9</v>
      </c>
      <c r="B12" s="105" t="s">
        <v>138</v>
      </c>
      <c r="C12" s="126">
        <v>30</v>
      </c>
      <c r="D12" s="126">
        <v>696.46</v>
      </c>
      <c r="E12" s="127">
        <v>113.07</v>
      </c>
      <c r="F12" s="140">
        <v>810.44</v>
      </c>
      <c r="G12" s="126">
        <v>30</v>
      </c>
      <c r="H12" s="129">
        <v>15943.982</v>
      </c>
      <c r="I12" s="129">
        <v>3564.9884999999999</v>
      </c>
      <c r="J12" s="129">
        <v>19508.970499999999</v>
      </c>
    </row>
    <row r="13" spans="1:10" ht="24" customHeight="1" x14ac:dyDescent="0.2">
      <c r="A13" s="125">
        <v>10</v>
      </c>
      <c r="B13" s="105" t="s">
        <v>139</v>
      </c>
      <c r="C13" s="126">
        <v>63</v>
      </c>
      <c r="D13" s="126">
        <v>694.38</v>
      </c>
      <c r="E13" s="127">
        <v>107.18</v>
      </c>
      <c r="F13" s="140">
        <v>780.95</v>
      </c>
      <c r="G13" s="126">
        <v>63</v>
      </c>
      <c r="H13" s="129">
        <v>14786.238499999999</v>
      </c>
      <c r="I13" s="129">
        <v>3096.482</v>
      </c>
      <c r="J13" s="129">
        <v>17882.720499999999</v>
      </c>
    </row>
    <row r="14" spans="1:10" ht="24" customHeight="1" x14ac:dyDescent="0.2">
      <c r="A14" s="125">
        <v>11</v>
      </c>
      <c r="B14" s="105" t="s">
        <v>140</v>
      </c>
      <c r="C14" s="128"/>
      <c r="D14" s="128"/>
      <c r="E14" s="131"/>
      <c r="F14" s="141"/>
      <c r="G14" s="128"/>
      <c r="H14" s="128"/>
      <c r="I14" s="128"/>
      <c r="J14" s="128"/>
    </row>
    <row r="15" spans="1:10" ht="24" customHeight="1" x14ac:dyDescent="0.2">
      <c r="A15" s="125">
        <v>12</v>
      </c>
      <c r="B15" s="105" t="s">
        <v>141</v>
      </c>
      <c r="C15" s="126">
        <v>29</v>
      </c>
      <c r="D15" s="126">
        <v>735.75</v>
      </c>
      <c r="E15" s="127">
        <v>110.1</v>
      </c>
      <c r="F15" s="140">
        <v>845.85</v>
      </c>
      <c r="G15" s="126">
        <v>29</v>
      </c>
      <c r="H15" s="129">
        <v>16002.6711</v>
      </c>
      <c r="I15" s="129">
        <v>4412.9920000000002</v>
      </c>
      <c r="J15" s="129">
        <v>20415.663100000002</v>
      </c>
    </row>
    <row r="16" spans="1:10" ht="24" customHeight="1" x14ac:dyDescent="0.2">
      <c r="A16" s="125">
        <v>13</v>
      </c>
      <c r="B16" s="105" t="s">
        <v>142</v>
      </c>
      <c r="C16" s="126">
        <v>55</v>
      </c>
      <c r="D16" s="126">
        <v>690.86</v>
      </c>
      <c r="E16" s="127">
        <v>108.17</v>
      </c>
      <c r="F16" s="140">
        <v>799.03</v>
      </c>
      <c r="G16" s="126">
        <v>55</v>
      </c>
      <c r="H16" s="129">
        <v>14869.711300000001</v>
      </c>
      <c r="I16" s="129">
        <v>2940.6066000000001</v>
      </c>
      <c r="J16" s="129">
        <v>17810.317899999998</v>
      </c>
    </row>
    <row r="17" spans="1:10" ht="24" customHeight="1" x14ac:dyDescent="0.2">
      <c r="A17" s="125">
        <v>14</v>
      </c>
      <c r="B17" s="105" t="s">
        <v>143</v>
      </c>
      <c r="C17" s="126">
        <v>10</v>
      </c>
      <c r="D17" s="126">
        <v>785.96</v>
      </c>
      <c r="E17" s="127">
        <v>171.84</v>
      </c>
      <c r="F17" s="142">
        <v>957.8</v>
      </c>
      <c r="G17" s="126">
        <v>10</v>
      </c>
      <c r="H17" s="129">
        <v>18420.885699999999</v>
      </c>
      <c r="I17" s="129">
        <v>4310.7763999999997</v>
      </c>
      <c r="J17" s="129">
        <v>22731.662100000001</v>
      </c>
    </row>
    <row r="18" spans="1:10" ht="24" customHeight="1" x14ac:dyDescent="0.2">
      <c r="A18" s="125">
        <v>15</v>
      </c>
      <c r="B18" s="105" t="s">
        <v>144</v>
      </c>
      <c r="C18" s="126">
        <v>26</v>
      </c>
      <c r="D18" s="126">
        <v>746.33</v>
      </c>
      <c r="E18" s="132">
        <v>99.6</v>
      </c>
      <c r="F18" s="140">
        <v>845.93</v>
      </c>
      <c r="G18" s="126">
        <v>26</v>
      </c>
      <c r="H18" s="129">
        <v>16560.2104</v>
      </c>
      <c r="I18" s="129">
        <v>2963.4144999999999</v>
      </c>
      <c r="J18" s="129">
        <v>19523.624800000001</v>
      </c>
    </row>
    <row r="19" spans="1:10" ht="24" customHeight="1" x14ac:dyDescent="0.2">
      <c r="A19" s="125">
        <v>16</v>
      </c>
      <c r="B19" s="105" t="s">
        <v>145</v>
      </c>
      <c r="C19" s="126">
        <v>26</v>
      </c>
      <c r="D19" s="126">
        <v>827.44</v>
      </c>
      <c r="E19" s="127">
        <v>154.19</v>
      </c>
      <c r="F19" s="140">
        <v>981.62</v>
      </c>
      <c r="G19" s="126">
        <v>26</v>
      </c>
      <c r="H19" s="129">
        <v>15689.539699999999</v>
      </c>
      <c r="I19" s="129">
        <v>2294.6720999999998</v>
      </c>
      <c r="J19" s="129">
        <v>17984.211800000001</v>
      </c>
    </row>
    <row r="20" spans="1:10" ht="24" customHeight="1" x14ac:dyDescent="0.2">
      <c r="A20" s="125">
        <v>17</v>
      </c>
      <c r="B20" s="105" t="s">
        <v>129</v>
      </c>
      <c r="C20" s="126">
        <v>23</v>
      </c>
      <c r="D20" s="126">
        <v>877.8</v>
      </c>
      <c r="E20" s="127">
        <v>193.63</v>
      </c>
      <c r="F20" s="139">
        <v>1071.42</v>
      </c>
      <c r="G20" s="126">
        <v>23</v>
      </c>
      <c r="H20" s="129">
        <v>14338.935100000001</v>
      </c>
      <c r="I20" s="129">
        <v>2328.0531999999998</v>
      </c>
      <c r="J20" s="129">
        <v>16666.988300000001</v>
      </c>
    </row>
    <row r="21" spans="1:10" ht="24" customHeight="1" x14ac:dyDescent="0.2">
      <c r="A21" s="125">
        <v>18</v>
      </c>
      <c r="B21" s="105" t="s">
        <v>146</v>
      </c>
      <c r="C21" s="126">
        <v>15</v>
      </c>
      <c r="D21" s="129">
        <v>1013.92</v>
      </c>
      <c r="E21" s="127">
        <v>202.08</v>
      </c>
      <c r="F21" s="139">
        <v>1216</v>
      </c>
      <c r="G21" s="126">
        <v>15</v>
      </c>
      <c r="H21" s="129">
        <v>15902.3541</v>
      </c>
      <c r="I21" s="129">
        <v>2570.5174000000002</v>
      </c>
      <c r="J21" s="129">
        <v>18472.871500000001</v>
      </c>
    </row>
    <row r="22" spans="1:10" ht="24" customHeight="1" x14ac:dyDescent="0.2">
      <c r="A22" s="125">
        <v>19</v>
      </c>
      <c r="B22" s="105" t="s">
        <v>147</v>
      </c>
      <c r="C22" s="126">
        <v>15</v>
      </c>
      <c r="D22" s="129">
        <v>1066.33</v>
      </c>
      <c r="E22" s="127">
        <v>160.51</v>
      </c>
      <c r="F22" s="139">
        <v>1226.8399999999999</v>
      </c>
      <c r="G22" s="126">
        <v>15</v>
      </c>
      <c r="H22" s="129">
        <v>14048.904699999999</v>
      </c>
      <c r="I22" s="129">
        <v>1481.2773</v>
      </c>
      <c r="J22" s="129">
        <v>15530.1821</v>
      </c>
    </row>
    <row r="23" spans="1:10" ht="24" customHeight="1" x14ac:dyDescent="0.2">
      <c r="A23" s="125">
        <v>20</v>
      </c>
      <c r="B23" s="105" t="s">
        <v>148</v>
      </c>
      <c r="C23" s="126">
        <v>4</v>
      </c>
      <c r="D23" s="129">
        <v>1393.04</v>
      </c>
      <c r="E23" s="127">
        <v>183.05</v>
      </c>
      <c r="F23" s="139">
        <v>1576.09</v>
      </c>
      <c r="G23" s="126">
        <v>4</v>
      </c>
      <c r="H23" s="129">
        <v>13853.8469</v>
      </c>
      <c r="I23" s="129">
        <v>1494.606</v>
      </c>
      <c r="J23" s="129">
        <v>15348.4529</v>
      </c>
    </row>
    <row r="24" spans="1:10" ht="24" customHeight="1" x14ac:dyDescent="0.2">
      <c r="A24" s="174" t="s">
        <v>116</v>
      </c>
      <c r="B24" s="175"/>
      <c r="C24" s="133">
        <v>896</v>
      </c>
      <c r="D24" s="134">
        <v>735.27</v>
      </c>
      <c r="E24" s="135">
        <v>167.51</v>
      </c>
      <c r="F24" s="143">
        <v>902.79</v>
      </c>
      <c r="G24" s="133">
        <v>873</v>
      </c>
      <c r="H24" s="136">
        <v>16198.9234</v>
      </c>
      <c r="I24" s="136">
        <v>5064.5342000000001</v>
      </c>
      <c r="J24" s="136">
        <v>21263.457600000002</v>
      </c>
    </row>
    <row r="26" spans="1:10" x14ac:dyDescent="0.2">
      <c r="D26" s="137"/>
    </row>
    <row r="27" spans="1:10" x14ac:dyDescent="0.2">
      <c r="D27" s="137"/>
      <c r="F27" s="137"/>
    </row>
  </sheetData>
  <mergeCells count="8">
    <mergeCell ref="A24:B24"/>
    <mergeCell ref="A1:J1"/>
    <mergeCell ref="A2:A3"/>
    <mergeCell ref="B2:B3"/>
    <mergeCell ref="C2:C3"/>
    <mergeCell ref="D2:F2"/>
    <mergeCell ref="G2:G3"/>
    <mergeCell ref="H2:J2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7"/>
  <sheetViews>
    <sheetView tabSelected="1" topLeftCell="B1" zoomScale="90" zoomScaleNormal="90" workbookViewId="0">
      <pane ySplit="3" topLeftCell="A4" activePane="bottomLeft" state="frozen"/>
      <selection pane="bottomLeft" activeCell="N82" sqref="N82"/>
    </sheetView>
  </sheetViews>
  <sheetFormatPr defaultColWidth="9.875" defaultRowHeight="18.75" x14ac:dyDescent="0.45"/>
  <cols>
    <col min="1" max="1" width="4.875" style="50" bestFit="1" customWidth="1"/>
    <col min="2" max="2" width="3.375" style="50" bestFit="1" customWidth="1"/>
    <col min="3" max="3" width="6.375" style="50" customWidth="1"/>
    <col min="4" max="4" width="5.25" style="50" bestFit="1" customWidth="1"/>
    <col min="5" max="5" width="17.25" style="50" customWidth="1"/>
    <col min="6" max="6" width="15.75" style="50" customWidth="1"/>
    <col min="7" max="7" width="11.625" style="50" bestFit="1" customWidth="1"/>
    <col min="8" max="8" width="9.625" style="50" bestFit="1" customWidth="1"/>
    <col min="9" max="9" width="8.375" style="50" bestFit="1" customWidth="1"/>
    <col min="10" max="10" width="9.75" style="50" bestFit="1" customWidth="1"/>
    <col min="11" max="11" width="13" style="50" bestFit="1" customWidth="1"/>
    <col min="12" max="12" width="13" style="50" customWidth="1"/>
    <col min="13" max="13" width="9.75" style="50" bestFit="1" customWidth="1"/>
    <col min="14" max="14" width="8.375" style="50" bestFit="1" customWidth="1"/>
    <col min="15" max="15" width="9.75" style="50" bestFit="1" customWidth="1"/>
    <col min="16" max="17" width="5.125" style="50" bestFit="1" customWidth="1"/>
    <col min="18" max="18" width="5.375" style="50" customWidth="1"/>
    <col min="19" max="21" width="15" style="50" hidden="1" customWidth="1"/>
    <col min="22" max="23" width="9.875" style="50" hidden="1" customWidth="1"/>
    <col min="24" max="25" width="11" style="49" hidden="1" customWidth="1"/>
    <col min="26" max="27" width="9.875" style="50" hidden="1" customWidth="1"/>
    <col min="28" max="29" width="11" style="49" hidden="1" customWidth="1"/>
    <col min="30" max="30" width="9.875" style="50" hidden="1" customWidth="1"/>
    <col min="31" max="31" width="0" style="50" hidden="1" customWidth="1"/>
    <col min="32" max="33" width="11" style="49" hidden="1" customWidth="1"/>
    <col min="34" max="39" width="0" style="50" hidden="1" customWidth="1"/>
    <col min="40" max="16384" width="9.875" style="50"/>
  </cols>
  <sheetData>
    <row r="1" spans="1:38" ht="24" x14ac:dyDescent="0.55000000000000004">
      <c r="A1" s="186" t="s">
        <v>308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45"/>
      <c r="T1" s="45"/>
      <c r="U1" s="45"/>
      <c r="V1" s="46"/>
      <c r="W1" s="47"/>
      <c r="X1" s="48" t="s">
        <v>263</v>
      </c>
    </row>
    <row r="2" spans="1:38" x14ac:dyDescent="0.45">
      <c r="A2" s="187" t="s">
        <v>0</v>
      </c>
      <c r="B2" s="188" t="s">
        <v>1</v>
      </c>
      <c r="C2" s="188" t="s">
        <v>2</v>
      </c>
      <c r="D2" s="188" t="s">
        <v>3</v>
      </c>
      <c r="E2" s="189" t="s">
        <v>4</v>
      </c>
      <c r="F2" s="190" t="s">
        <v>281</v>
      </c>
      <c r="G2" s="188" t="s">
        <v>5</v>
      </c>
      <c r="H2" s="188"/>
      <c r="I2" s="188"/>
      <c r="J2" s="188"/>
      <c r="K2" s="188" t="s">
        <v>6</v>
      </c>
      <c r="L2" s="188"/>
      <c r="M2" s="188"/>
      <c r="N2" s="188"/>
      <c r="O2" s="188"/>
      <c r="P2" s="188" t="s">
        <v>7</v>
      </c>
      <c r="Q2" s="188"/>
      <c r="R2" s="188"/>
      <c r="S2" s="180" t="s">
        <v>264</v>
      </c>
      <c r="T2" s="182" t="s">
        <v>244</v>
      </c>
      <c r="U2" s="184" t="s">
        <v>264</v>
      </c>
      <c r="V2" s="51"/>
      <c r="W2" s="51"/>
      <c r="X2" s="52"/>
      <c r="Y2" s="52"/>
      <c r="Z2" s="51"/>
      <c r="AA2" s="51"/>
      <c r="AB2" s="52"/>
      <c r="AC2" s="52"/>
      <c r="AD2" s="51"/>
      <c r="AE2" s="51"/>
    </row>
    <row r="3" spans="1:38" ht="37.5" x14ac:dyDescent="0.45">
      <c r="A3" s="187"/>
      <c r="B3" s="188"/>
      <c r="C3" s="188"/>
      <c r="D3" s="188"/>
      <c r="E3" s="189"/>
      <c r="F3" s="190"/>
      <c r="G3" s="53" t="s">
        <v>8</v>
      </c>
      <c r="H3" s="54" t="s">
        <v>9</v>
      </c>
      <c r="I3" s="159" t="s">
        <v>10</v>
      </c>
      <c r="J3" s="159" t="s">
        <v>11</v>
      </c>
      <c r="K3" s="53" t="s">
        <v>12</v>
      </c>
      <c r="L3" s="151" t="s">
        <v>306</v>
      </c>
      <c r="M3" s="159" t="s">
        <v>13</v>
      </c>
      <c r="N3" s="159" t="s">
        <v>14</v>
      </c>
      <c r="O3" s="55" t="s">
        <v>11</v>
      </c>
      <c r="P3" s="159" t="s">
        <v>15</v>
      </c>
      <c r="Q3" s="159" t="s">
        <v>16</v>
      </c>
      <c r="R3" s="159" t="s">
        <v>17</v>
      </c>
      <c r="S3" s="181"/>
      <c r="T3" s="183"/>
      <c r="U3" s="185"/>
      <c r="V3" s="51"/>
      <c r="W3" s="51"/>
      <c r="X3" s="52"/>
      <c r="Y3" s="52"/>
      <c r="Z3" s="56"/>
      <c r="AA3" s="51"/>
      <c r="AB3" s="57"/>
      <c r="AC3" s="52"/>
      <c r="AD3" s="51"/>
      <c r="AE3" s="51"/>
      <c r="AF3" s="52"/>
      <c r="AG3" s="52"/>
      <c r="AH3" s="56"/>
      <c r="AI3" s="51"/>
      <c r="AJ3" s="57"/>
      <c r="AK3" s="51"/>
      <c r="AL3" s="51"/>
    </row>
    <row r="4" spans="1:38" x14ac:dyDescent="0.45">
      <c r="A4" s="30">
        <v>1</v>
      </c>
      <c r="B4" s="30">
        <v>8</v>
      </c>
      <c r="C4" s="58" t="s">
        <v>18</v>
      </c>
      <c r="D4" s="30" t="s">
        <v>19</v>
      </c>
      <c r="E4" s="58" t="s">
        <v>149</v>
      </c>
      <c r="F4" s="58" t="s">
        <v>129</v>
      </c>
      <c r="G4" s="59">
        <v>56521846.100000001</v>
      </c>
      <c r="H4" s="60">
        <v>60249</v>
      </c>
      <c r="I4" s="61">
        <v>938.14</v>
      </c>
      <c r="J4" s="61">
        <v>1071.42</v>
      </c>
      <c r="K4" s="59">
        <v>92663883.689999998</v>
      </c>
      <c r="L4" s="152">
        <v>5012.8</v>
      </c>
      <c r="M4" s="59">
        <v>4917.21</v>
      </c>
      <c r="N4" s="59">
        <v>18844.810000000001</v>
      </c>
      <c r="O4" s="59">
        <v>16666.988300000001</v>
      </c>
      <c r="P4" s="62" t="str">
        <f>IF(I4&lt;J4,"ผ่าน","ไม่ผ่าน")</f>
        <v>ผ่าน</v>
      </c>
      <c r="Q4" s="62" t="str">
        <f>IF(N4&lt;O4,"ผ่าน","ไม่ผ่าน")</f>
        <v>ไม่ผ่าน</v>
      </c>
      <c r="R4" s="62" t="str">
        <f>IF(AND(I4&lt;J4,N4&lt;O4),"ผ่าน","ไม่ผ่าน")</f>
        <v>ไม่ผ่าน</v>
      </c>
      <c r="S4" s="58"/>
      <c r="T4" s="51" t="s">
        <v>145</v>
      </c>
      <c r="U4" s="51" t="s">
        <v>145</v>
      </c>
      <c r="V4" s="63" t="s">
        <v>265</v>
      </c>
      <c r="W4" s="63"/>
      <c r="X4" s="64"/>
      <c r="Y4" s="64"/>
      <c r="Z4" s="65"/>
      <c r="AA4" s="65"/>
      <c r="AB4" s="65"/>
      <c r="AC4" s="65"/>
      <c r="AD4" s="63"/>
      <c r="AE4" s="63"/>
      <c r="AF4" s="63"/>
      <c r="AG4" s="63"/>
      <c r="AH4" s="63"/>
      <c r="AI4" s="63"/>
      <c r="AJ4" s="63"/>
      <c r="AK4" s="66"/>
      <c r="AL4" s="51"/>
    </row>
    <row r="5" spans="1:38" x14ac:dyDescent="0.45">
      <c r="A5" s="30">
        <v>2</v>
      </c>
      <c r="B5" s="30">
        <v>8</v>
      </c>
      <c r="C5" s="58" t="s">
        <v>18</v>
      </c>
      <c r="D5" s="30" t="s">
        <v>20</v>
      </c>
      <c r="E5" s="58" t="s">
        <v>150</v>
      </c>
      <c r="F5" s="58" t="s">
        <v>135</v>
      </c>
      <c r="G5" s="59">
        <v>12985685.35</v>
      </c>
      <c r="H5" s="60">
        <v>13587</v>
      </c>
      <c r="I5" s="61">
        <v>955.74</v>
      </c>
      <c r="J5" s="61">
        <v>803.39</v>
      </c>
      <c r="K5" s="59">
        <v>2991893.16</v>
      </c>
      <c r="L5" s="152">
        <v>193.76</v>
      </c>
      <c r="M5" s="61">
        <v>187.9</v>
      </c>
      <c r="N5" s="59">
        <v>15922.61</v>
      </c>
      <c r="O5" s="59">
        <v>19257.957600000002</v>
      </c>
      <c r="P5" s="62" t="str">
        <f t="shared" ref="P5:P15" si="0">IF(I5&lt;J5,"ผ่าน","ไม่ผ่าน")</f>
        <v>ไม่ผ่าน</v>
      </c>
      <c r="Q5" s="62" t="str">
        <f t="shared" ref="Q5:Q15" si="1">IF(N5&lt;O5,"ผ่าน","ไม่ผ่าน")</f>
        <v>ผ่าน</v>
      </c>
      <c r="R5" s="62" t="str">
        <f t="shared" ref="R5:R15" si="2">IF(AND(I5&lt;J5,N5&lt;O5),"ผ่าน","ไม่ผ่าน")</f>
        <v>ไม่ผ่าน</v>
      </c>
      <c r="S5" s="58"/>
      <c r="T5" s="51" t="s">
        <v>135</v>
      </c>
      <c r="U5" s="51" t="s">
        <v>135</v>
      </c>
      <c r="V5" s="63" t="s">
        <v>266</v>
      </c>
      <c r="W5" s="63"/>
      <c r="X5" s="64"/>
      <c r="Y5" s="64"/>
      <c r="Z5" s="65"/>
      <c r="AA5" s="65"/>
      <c r="AB5" s="65"/>
      <c r="AC5" s="65"/>
      <c r="AD5" s="63"/>
      <c r="AE5" s="63"/>
      <c r="AF5" s="65"/>
      <c r="AG5" s="63"/>
      <c r="AH5" s="63"/>
      <c r="AI5" s="63"/>
      <c r="AJ5" s="63"/>
      <c r="AK5" s="66"/>
      <c r="AL5" s="51"/>
    </row>
    <row r="6" spans="1:38" x14ac:dyDescent="0.45">
      <c r="A6" s="30">
        <v>3</v>
      </c>
      <c r="B6" s="30">
        <v>8</v>
      </c>
      <c r="C6" s="58" t="s">
        <v>18</v>
      </c>
      <c r="D6" s="30" t="s">
        <v>21</v>
      </c>
      <c r="E6" s="58" t="s">
        <v>151</v>
      </c>
      <c r="F6" s="58" t="s">
        <v>135</v>
      </c>
      <c r="G6" s="59">
        <v>11678299.439999999</v>
      </c>
      <c r="H6" s="60">
        <v>6771</v>
      </c>
      <c r="I6" s="61">
        <v>1724.75</v>
      </c>
      <c r="J6" s="61">
        <v>803.39</v>
      </c>
      <c r="K6" s="59">
        <v>3134186.65</v>
      </c>
      <c r="L6" s="152">
        <v>169.98</v>
      </c>
      <c r="M6" s="59">
        <v>126.37</v>
      </c>
      <c r="N6" s="59">
        <v>24801.200000000001</v>
      </c>
      <c r="O6" s="59">
        <v>19257.957600000002</v>
      </c>
      <c r="P6" s="62" t="str">
        <f t="shared" si="0"/>
        <v>ไม่ผ่าน</v>
      </c>
      <c r="Q6" s="62" t="str">
        <f>IF(N6&lt;O6,"ผ่าน","ไม่ผ่าน")</f>
        <v>ไม่ผ่าน</v>
      </c>
      <c r="R6" s="62" t="str">
        <f>IF(AND(I6&lt;J6,N6&lt;O6),"ผ่าน","ไม่ผ่าน")</f>
        <v>ไม่ผ่าน</v>
      </c>
      <c r="S6" s="58"/>
      <c r="T6" s="51" t="s">
        <v>135</v>
      </c>
      <c r="U6" s="51" t="s">
        <v>135</v>
      </c>
      <c r="V6" s="63" t="s">
        <v>266</v>
      </c>
      <c r="W6" s="63"/>
      <c r="X6" s="64"/>
      <c r="Y6" s="64"/>
      <c r="Z6" s="65"/>
      <c r="AA6" s="65"/>
      <c r="AB6" s="65"/>
      <c r="AC6" s="65"/>
      <c r="AD6" s="63"/>
      <c r="AE6" s="63"/>
      <c r="AF6" s="63"/>
      <c r="AG6" s="63"/>
      <c r="AH6" s="63"/>
      <c r="AI6" s="63"/>
      <c r="AJ6" s="63"/>
      <c r="AK6" s="66"/>
      <c r="AL6" s="51"/>
    </row>
    <row r="7" spans="1:38" s="70" customFormat="1" x14ac:dyDescent="0.45">
      <c r="A7" s="40">
        <v>4</v>
      </c>
      <c r="B7" s="40">
        <v>8</v>
      </c>
      <c r="C7" s="67" t="s">
        <v>18</v>
      </c>
      <c r="D7" s="40" t="s">
        <v>22</v>
      </c>
      <c r="E7" s="67" t="s">
        <v>152</v>
      </c>
      <c r="F7" s="90" t="s">
        <v>134</v>
      </c>
      <c r="G7" s="59">
        <v>9518013.1899999995</v>
      </c>
      <c r="H7" s="60">
        <v>15866</v>
      </c>
      <c r="I7" s="61">
        <v>599.9</v>
      </c>
      <c r="J7" s="61">
        <v>860.94</v>
      </c>
      <c r="K7" s="59">
        <v>3680779.12</v>
      </c>
      <c r="L7" s="152">
        <v>300.61</v>
      </c>
      <c r="M7" s="61">
        <v>254.93</v>
      </c>
      <c r="N7" s="59">
        <v>14438.32</v>
      </c>
      <c r="O7" s="59">
        <v>23323.6836</v>
      </c>
      <c r="P7" s="62" t="str">
        <f t="shared" si="0"/>
        <v>ผ่าน</v>
      </c>
      <c r="Q7" s="62" t="str">
        <f t="shared" si="1"/>
        <v>ผ่าน</v>
      </c>
      <c r="R7" s="62" t="str">
        <f t="shared" si="2"/>
        <v>ผ่าน</v>
      </c>
      <c r="S7" s="67"/>
      <c r="T7" s="68" t="s">
        <v>135</v>
      </c>
      <c r="U7" s="68" t="s">
        <v>134</v>
      </c>
      <c r="V7" s="63" t="s">
        <v>267</v>
      </c>
      <c r="W7" s="63"/>
      <c r="X7" s="64"/>
      <c r="Y7" s="64"/>
      <c r="Z7" s="65"/>
      <c r="AA7" s="65"/>
      <c r="AB7" s="65"/>
      <c r="AC7" s="65"/>
      <c r="AD7" s="63"/>
      <c r="AE7" s="63"/>
      <c r="AF7" s="65"/>
      <c r="AG7" s="63"/>
      <c r="AH7" s="63"/>
      <c r="AI7" s="63"/>
      <c r="AJ7" s="63"/>
      <c r="AK7" s="69"/>
      <c r="AL7" s="68"/>
    </row>
    <row r="8" spans="1:38" x14ac:dyDescent="0.45">
      <c r="A8" s="30">
        <v>5</v>
      </c>
      <c r="B8" s="30">
        <v>8</v>
      </c>
      <c r="C8" s="58" t="s">
        <v>18</v>
      </c>
      <c r="D8" s="30" t="s">
        <v>23</v>
      </c>
      <c r="E8" s="58" t="s">
        <v>153</v>
      </c>
      <c r="F8" s="58" t="s">
        <v>134</v>
      </c>
      <c r="G8" s="59">
        <v>6504710.6699999999</v>
      </c>
      <c r="H8" s="60">
        <v>8703</v>
      </c>
      <c r="I8" s="61">
        <v>747.41</v>
      </c>
      <c r="J8" s="61">
        <v>860.94</v>
      </c>
      <c r="K8" s="59">
        <v>2061652.79</v>
      </c>
      <c r="L8" s="59">
        <v>176.09</v>
      </c>
      <c r="M8" s="61">
        <v>184.36</v>
      </c>
      <c r="N8" s="59">
        <v>11182.79</v>
      </c>
      <c r="O8" s="59">
        <v>23323.6836</v>
      </c>
      <c r="P8" s="62" t="str">
        <f t="shared" si="0"/>
        <v>ผ่าน</v>
      </c>
      <c r="Q8" s="62" t="str">
        <f t="shared" si="1"/>
        <v>ผ่าน</v>
      </c>
      <c r="R8" s="62" t="str">
        <f t="shared" si="2"/>
        <v>ผ่าน</v>
      </c>
      <c r="S8" s="71"/>
      <c r="T8" s="72" t="s">
        <v>134</v>
      </c>
      <c r="U8" s="72" t="s">
        <v>134</v>
      </c>
      <c r="V8" s="63" t="s">
        <v>267</v>
      </c>
      <c r="W8" s="63"/>
      <c r="X8" s="64"/>
      <c r="Y8" s="64"/>
      <c r="Z8" s="65"/>
      <c r="AA8" s="65"/>
      <c r="AB8" s="65"/>
      <c r="AC8" s="65"/>
      <c r="AD8" s="63"/>
      <c r="AE8" s="63"/>
      <c r="AF8" s="65"/>
      <c r="AG8" s="63"/>
      <c r="AH8" s="63"/>
      <c r="AI8" s="63"/>
      <c r="AJ8" s="63"/>
      <c r="AK8" s="66"/>
      <c r="AL8" s="51"/>
    </row>
    <row r="9" spans="1:38" x14ac:dyDescent="0.45">
      <c r="A9" s="30">
        <v>6</v>
      </c>
      <c r="B9" s="30">
        <v>8</v>
      </c>
      <c r="C9" s="58" t="s">
        <v>18</v>
      </c>
      <c r="D9" s="30" t="s">
        <v>24</v>
      </c>
      <c r="E9" s="58" t="s">
        <v>154</v>
      </c>
      <c r="F9" s="58" t="s">
        <v>135</v>
      </c>
      <c r="G9" s="59">
        <v>13638806.67</v>
      </c>
      <c r="H9" s="60">
        <v>10327</v>
      </c>
      <c r="I9" s="61">
        <v>1320.69</v>
      </c>
      <c r="J9" s="61">
        <v>803.39</v>
      </c>
      <c r="K9" s="59">
        <v>4026139.51</v>
      </c>
      <c r="L9" s="152">
        <v>346.90999999999997</v>
      </c>
      <c r="M9" s="59">
        <v>192.65</v>
      </c>
      <c r="N9" s="59">
        <v>20898.73</v>
      </c>
      <c r="O9" s="59">
        <v>19257.957600000002</v>
      </c>
      <c r="P9" s="62" t="str">
        <f t="shared" si="0"/>
        <v>ไม่ผ่าน</v>
      </c>
      <c r="Q9" s="62" t="str">
        <f t="shared" si="1"/>
        <v>ไม่ผ่าน</v>
      </c>
      <c r="R9" s="62" t="str">
        <f t="shared" si="2"/>
        <v>ไม่ผ่าน</v>
      </c>
      <c r="S9" s="58"/>
      <c r="T9" s="51" t="s">
        <v>135</v>
      </c>
      <c r="U9" s="51" t="s">
        <v>135</v>
      </c>
      <c r="V9" s="63" t="s">
        <v>266</v>
      </c>
      <c r="W9" s="63"/>
      <c r="X9" s="64"/>
      <c r="Y9" s="64"/>
      <c r="Z9" s="65"/>
      <c r="AA9" s="65"/>
      <c r="AB9" s="65"/>
      <c r="AC9" s="65"/>
      <c r="AD9" s="63"/>
      <c r="AE9" s="63"/>
      <c r="AF9" s="63"/>
      <c r="AG9" s="63"/>
      <c r="AH9" s="63"/>
      <c r="AI9" s="63"/>
      <c r="AJ9" s="63"/>
      <c r="AK9" s="66"/>
      <c r="AL9" s="51"/>
    </row>
    <row r="10" spans="1:38" x14ac:dyDescent="0.45">
      <c r="A10" s="30">
        <v>7</v>
      </c>
      <c r="B10" s="30">
        <v>8</v>
      </c>
      <c r="C10" s="58" t="s">
        <v>18</v>
      </c>
      <c r="D10" s="30" t="s">
        <v>25</v>
      </c>
      <c r="E10" s="58" t="s">
        <v>155</v>
      </c>
      <c r="F10" s="58" t="s">
        <v>135</v>
      </c>
      <c r="G10" s="59">
        <v>16280699.25</v>
      </c>
      <c r="H10" s="60">
        <v>19405</v>
      </c>
      <c r="I10" s="61">
        <v>839</v>
      </c>
      <c r="J10" s="61">
        <v>803.39</v>
      </c>
      <c r="K10" s="59">
        <v>3600423.03</v>
      </c>
      <c r="L10" s="59">
        <v>216.29999999999998</v>
      </c>
      <c r="M10" s="59">
        <v>389.12</v>
      </c>
      <c r="N10" s="59">
        <v>9252.7000000000007</v>
      </c>
      <c r="O10" s="59">
        <v>19257.957600000002</v>
      </c>
      <c r="P10" s="62" t="str">
        <f t="shared" si="0"/>
        <v>ไม่ผ่าน</v>
      </c>
      <c r="Q10" s="62" t="str">
        <f t="shared" si="1"/>
        <v>ผ่าน</v>
      </c>
      <c r="R10" s="62" t="str">
        <f t="shared" si="2"/>
        <v>ไม่ผ่าน</v>
      </c>
      <c r="S10" s="58"/>
      <c r="T10" s="51" t="s">
        <v>136</v>
      </c>
      <c r="U10" s="51" t="s">
        <v>136</v>
      </c>
      <c r="V10" s="63" t="s">
        <v>268</v>
      </c>
      <c r="W10" s="63"/>
      <c r="X10" s="64"/>
      <c r="Y10" s="64"/>
      <c r="Z10" s="65"/>
      <c r="AA10" s="65"/>
      <c r="AB10" s="65"/>
      <c r="AC10" s="65"/>
      <c r="AD10" s="63"/>
      <c r="AE10" s="63"/>
      <c r="AF10" s="63"/>
      <c r="AG10" s="63"/>
      <c r="AH10" s="63"/>
      <c r="AI10" s="63"/>
      <c r="AJ10" s="63"/>
      <c r="AK10" s="66"/>
      <c r="AL10" s="51"/>
    </row>
    <row r="11" spans="1:38" x14ac:dyDescent="0.45">
      <c r="A11" s="30">
        <v>8</v>
      </c>
      <c r="B11" s="30">
        <v>8</v>
      </c>
      <c r="C11" s="58" t="s">
        <v>18</v>
      </c>
      <c r="D11" s="30" t="s">
        <v>26</v>
      </c>
      <c r="E11" s="58" t="s">
        <v>156</v>
      </c>
      <c r="F11" s="58" t="s">
        <v>139</v>
      </c>
      <c r="G11" s="59">
        <v>18687109.73</v>
      </c>
      <c r="H11" s="60">
        <v>23690</v>
      </c>
      <c r="I11" s="61">
        <v>788.82</v>
      </c>
      <c r="J11" s="61">
        <v>780.95</v>
      </c>
      <c r="K11" s="59">
        <v>9229798.7599999998</v>
      </c>
      <c r="L11" s="59">
        <v>611.51</v>
      </c>
      <c r="M11" s="59">
        <v>761.83</v>
      </c>
      <c r="N11" s="59">
        <v>12115.29</v>
      </c>
      <c r="O11" s="59">
        <v>17882.720499999999</v>
      </c>
      <c r="P11" s="62" t="str">
        <f t="shared" si="0"/>
        <v>ไม่ผ่าน</v>
      </c>
      <c r="Q11" s="62" t="str">
        <f t="shared" si="1"/>
        <v>ผ่าน</v>
      </c>
      <c r="R11" s="62" t="str">
        <f t="shared" si="2"/>
        <v>ไม่ผ่าน</v>
      </c>
      <c r="S11" s="58"/>
      <c r="T11" s="51" t="s">
        <v>139</v>
      </c>
      <c r="U11" s="51" t="s">
        <v>139</v>
      </c>
      <c r="V11" s="63" t="s">
        <v>269</v>
      </c>
      <c r="W11" s="63"/>
      <c r="X11" s="64"/>
      <c r="Y11" s="64"/>
      <c r="Z11" s="65"/>
      <c r="AA11" s="65"/>
      <c r="AB11" s="65"/>
      <c r="AC11" s="65"/>
      <c r="AD11" s="63"/>
      <c r="AE11" s="63"/>
      <c r="AF11" s="63"/>
      <c r="AG11" s="63"/>
      <c r="AH11" s="63"/>
      <c r="AI11" s="63"/>
      <c r="AJ11" s="63"/>
      <c r="AK11" s="66"/>
      <c r="AL11" s="51"/>
    </row>
    <row r="12" spans="1:38" x14ac:dyDescent="0.45">
      <c r="A12" s="30">
        <v>9</v>
      </c>
      <c r="B12" s="30">
        <v>8</v>
      </c>
      <c r="C12" s="58" t="s">
        <v>18</v>
      </c>
      <c r="D12" s="30" t="s">
        <v>27</v>
      </c>
      <c r="E12" s="58" t="s">
        <v>157</v>
      </c>
      <c r="F12" s="58" t="s">
        <v>135</v>
      </c>
      <c r="G12" s="59">
        <v>11257234.34</v>
      </c>
      <c r="H12" s="60">
        <v>21583</v>
      </c>
      <c r="I12" s="158">
        <v>521.58000000000004</v>
      </c>
      <c r="J12" s="61">
        <v>803.39</v>
      </c>
      <c r="K12" s="59">
        <v>2974663.42</v>
      </c>
      <c r="L12" s="59">
        <v>164.82</v>
      </c>
      <c r="M12" s="61">
        <v>258.52999999999997</v>
      </c>
      <c r="N12" s="59">
        <v>11506.16</v>
      </c>
      <c r="O12" s="59">
        <v>19257.957600000002</v>
      </c>
      <c r="P12" s="62" t="str">
        <f t="shared" si="0"/>
        <v>ผ่าน</v>
      </c>
      <c r="Q12" s="62" t="str">
        <f t="shared" si="1"/>
        <v>ผ่าน</v>
      </c>
      <c r="R12" s="62" t="str">
        <f t="shared" si="2"/>
        <v>ผ่าน</v>
      </c>
      <c r="S12" s="58"/>
      <c r="T12" s="51" t="s">
        <v>135</v>
      </c>
      <c r="U12" s="51" t="s">
        <v>135</v>
      </c>
      <c r="V12" s="63" t="s">
        <v>266</v>
      </c>
      <c r="W12" s="63"/>
      <c r="X12" s="64"/>
      <c r="Y12" s="64"/>
      <c r="Z12" s="65"/>
      <c r="AA12" s="65"/>
      <c r="AB12" s="65"/>
      <c r="AC12" s="65"/>
      <c r="AD12" s="63"/>
      <c r="AE12" s="63"/>
      <c r="AF12" s="65"/>
      <c r="AG12" s="63"/>
      <c r="AH12" s="63"/>
      <c r="AI12" s="63"/>
      <c r="AJ12" s="63"/>
      <c r="AK12" s="66"/>
      <c r="AL12" s="51"/>
    </row>
    <row r="13" spans="1:38" x14ac:dyDescent="0.45">
      <c r="A13" s="30">
        <v>10</v>
      </c>
      <c r="B13" s="30">
        <v>8</v>
      </c>
      <c r="C13" s="58" t="s">
        <v>18</v>
      </c>
      <c r="D13" s="30" t="s">
        <v>28</v>
      </c>
      <c r="E13" s="58" t="s">
        <v>158</v>
      </c>
      <c r="F13" s="58" t="s">
        <v>135</v>
      </c>
      <c r="G13" s="59">
        <v>12598913.789999999</v>
      </c>
      <c r="H13" s="60">
        <v>18058</v>
      </c>
      <c r="I13" s="61">
        <v>697.69</v>
      </c>
      <c r="J13" s="61">
        <v>803.39</v>
      </c>
      <c r="K13" s="59">
        <v>3161629.09</v>
      </c>
      <c r="L13" s="152">
        <v>425.28999999999996</v>
      </c>
      <c r="M13" s="61">
        <v>341.68</v>
      </c>
      <c r="N13" s="59">
        <v>9253.14</v>
      </c>
      <c r="O13" s="59">
        <v>19257.957600000002</v>
      </c>
      <c r="P13" s="62" t="str">
        <f t="shared" si="0"/>
        <v>ผ่าน</v>
      </c>
      <c r="Q13" s="62" t="str">
        <f t="shared" si="1"/>
        <v>ผ่าน</v>
      </c>
      <c r="R13" s="62" t="str">
        <f t="shared" si="2"/>
        <v>ผ่าน</v>
      </c>
      <c r="S13" s="58"/>
      <c r="T13" s="51" t="s">
        <v>135</v>
      </c>
      <c r="U13" s="51" t="s">
        <v>135</v>
      </c>
      <c r="V13" s="63" t="s">
        <v>266</v>
      </c>
      <c r="W13" s="63"/>
      <c r="X13" s="64"/>
      <c r="Y13" s="64"/>
      <c r="Z13" s="65"/>
      <c r="AA13" s="65"/>
      <c r="AB13" s="65"/>
      <c r="AC13" s="65"/>
      <c r="AD13" s="63"/>
      <c r="AE13" s="63"/>
      <c r="AF13" s="65"/>
      <c r="AG13" s="63"/>
      <c r="AH13" s="63"/>
      <c r="AI13" s="63"/>
      <c r="AJ13" s="63"/>
      <c r="AK13" s="66"/>
      <c r="AL13" s="51"/>
    </row>
    <row r="14" spans="1:38" x14ac:dyDescent="0.45">
      <c r="A14" s="30">
        <v>11</v>
      </c>
      <c r="B14" s="30">
        <v>8</v>
      </c>
      <c r="C14" s="58" t="s">
        <v>18</v>
      </c>
      <c r="D14" s="30" t="s">
        <v>29</v>
      </c>
      <c r="E14" s="58" t="s">
        <v>159</v>
      </c>
      <c r="F14" s="58" t="s">
        <v>142</v>
      </c>
      <c r="G14" s="59">
        <v>18235419</v>
      </c>
      <c r="H14" s="60">
        <v>16480</v>
      </c>
      <c r="I14" s="61">
        <v>1106.52</v>
      </c>
      <c r="J14" s="61">
        <v>799.03</v>
      </c>
      <c r="K14" s="59">
        <v>18756176.649999999</v>
      </c>
      <c r="L14" s="152">
        <v>931.62999999999988</v>
      </c>
      <c r="M14" s="59">
        <v>618.72</v>
      </c>
      <c r="N14" s="59">
        <v>30314.48</v>
      </c>
      <c r="O14" s="59">
        <v>17810.317899999998</v>
      </c>
      <c r="P14" s="62" t="str">
        <f t="shared" si="0"/>
        <v>ไม่ผ่าน</v>
      </c>
      <c r="Q14" s="62" t="str">
        <f t="shared" si="1"/>
        <v>ไม่ผ่าน</v>
      </c>
      <c r="R14" s="62" t="str">
        <f t="shared" si="2"/>
        <v>ไม่ผ่าน</v>
      </c>
      <c r="S14" s="58"/>
      <c r="T14" s="51" t="s">
        <v>142</v>
      </c>
      <c r="U14" s="51" t="s">
        <v>142</v>
      </c>
      <c r="V14" s="63" t="s">
        <v>270</v>
      </c>
      <c r="W14" s="63"/>
      <c r="X14" s="64"/>
      <c r="Y14" s="64"/>
      <c r="Z14" s="65"/>
      <c r="AA14" s="65"/>
      <c r="AB14" s="65"/>
      <c r="AC14" s="65"/>
      <c r="AD14" s="63"/>
      <c r="AE14" s="63"/>
      <c r="AF14" s="63"/>
      <c r="AG14" s="63"/>
      <c r="AH14" s="63"/>
      <c r="AI14" s="63"/>
      <c r="AJ14" s="63"/>
      <c r="AK14" s="66"/>
      <c r="AL14" s="51"/>
    </row>
    <row r="15" spans="1:38" x14ac:dyDescent="0.45">
      <c r="A15" s="30">
        <v>12</v>
      </c>
      <c r="B15" s="30">
        <v>8</v>
      </c>
      <c r="C15" s="58" t="s">
        <v>18</v>
      </c>
      <c r="D15" s="30" t="s">
        <v>127</v>
      </c>
      <c r="E15" s="58" t="s">
        <v>128</v>
      </c>
      <c r="F15" s="73" t="s">
        <v>131</v>
      </c>
      <c r="G15" s="59">
        <v>4059899.8</v>
      </c>
      <c r="H15" s="60">
        <v>8325</v>
      </c>
      <c r="I15" s="61">
        <v>487.68</v>
      </c>
      <c r="J15" s="59">
        <v>1133.19</v>
      </c>
      <c r="K15" s="59">
        <v>746198.04</v>
      </c>
      <c r="L15" s="152">
        <v>158.47</v>
      </c>
      <c r="M15" s="61">
        <v>120.75</v>
      </c>
      <c r="N15" s="59">
        <v>6179.61</v>
      </c>
      <c r="O15" s="59">
        <v>31636.838400000001</v>
      </c>
      <c r="P15" s="62" t="str">
        <f t="shared" si="0"/>
        <v>ผ่าน</v>
      </c>
      <c r="Q15" s="62" t="str">
        <f t="shared" si="1"/>
        <v>ผ่าน</v>
      </c>
      <c r="R15" s="62" t="str">
        <f t="shared" si="2"/>
        <v>ผ่าน</v>
      </c>
      <c r="S15" s="58"/>
      <c r="T15" s="51" t="s">
        <v>131</v>
      </c>
      <c r="U15" s="51" t="s">
        <v>131</v>
      </c>
      <c r="V15" s="63" t="s">
        <v>261</v>
      </c>
      <c r="W15" s="63"/>
      <c r="X15" s="64"/>
      <c r="Y15" s="64"/>
      <c r="Z15" s="65"/>
      <c r="AA15" s="65"/>
      <c r="AB15" s="63"/>
      <c r="AC15" s="65"/>
      <c r="AD15" s="63"/>
      <c r="AE15" s="63"/>
      <c r="AF15" s="65"/>
      <c r="AG15" s="63"/>
      <c r="AH15" s="63"/>
      <c r="AI15" s="63"/>
      <c r="AJ15" s="63"/>
      <c r="AK15" s="66"/>
      <c r="AL15" s="51"/>
    </row>
    <row r="16" spans="1:38" s="82" customFormat="1" x14ac:dyDescent="0.45">
      <c r="A16" s="74"/>
      <c r="B16" s="36"/>
      <c r="C16" s="75" t="s">
        <v>249</v>
      </c>
      <c r="D16" s="36"/>
      <c r="E16" s="75"/>
      <c r="F16" s="75"/>
      <c r="G16" s="76"/>
      <c r="H16" s="77"/>
      <c r="I16" s="76"/>
      <c r="J16" s="76"/>
      <c r="K16" s="76"/>
      <c r="L16" s="76"/>
      <c r="M16" s="78"/>
      <c r="N16" s="76"/>
      <c r="O16" s="37"/>
      <c r="P16" s="79"/>
      <c r="Q16" s="79"/>
      <c r="R16" s="79">
        <f>COUNTIF(R4:R15,"ไม่ผ่าน")</f>
        <v>7</v>
      </c>
      <c r="S16" s="80"/>
      <c r="T16" s="81"/>
      <c r="U16" s="81"/>
      <c r="V16" s="43"/>
      <c r="W16" s="63"/>
      <c r="X16" s="43"/>
      <c r="Y16" s="64"/>
      <c r="Z16" s="43"/>
      <c r="AA16" s="65"/>
      <c r="AB16" s="43"/>
      <c r="AC16" s="65"/>
      <c r="AD16" s="43"/>
      <c r="AE16" s="63"/>
      <c r="AF16" s="43"/>
      <c r="AG16" s="63"/>
      <c r="AH16" s="43"/>
      <c r="AI16" s="63"/>
      <c r="AJ16" s="43"/>
      <c r="AK16" s="66"/>
      <c r="AL16" s="81"/>
    </row>
    <row r="17" spans="1:38" x14ac:dyDescent="0.45">
      <c r="A17" s="30">
        <v>13</v>
      </c>
      <c r="B17" s="30">
        <v>8</v>
      </c>
      <c r="C17" s="58" t="s">
        <v>30</v>
      </c>
      <c r="D17" s="30" t="s">
        <v>31</v>
      </c>
      <c r="E17" s="58" t="s">
        <v>160</v>
      </c>
      <c r="F17" s="58" t="s">
        <v>145</v>
      </c>
      <c r="G17" s="59">
        <v>32882597.829999998</v>
      </c>
      <c r="H17" s="60">
        <v>41553</v>
      </c>
      <c r="I17" s="61">
        <v>791.34</v>
      </c>
      <c r="J17" s="61">
        <v>981.62</v>
      </c>
      <c r="K17" s="59">
        <v>46688366.979999997</v>
      </c>
      <c r="L17" s="59">
        <v>3115.87</v>
      </c>
      <c r="M17" s="59">
        <v>3727.32</v>
      </c>
      <c r="N17" s="59">
        <v>12525.98</v>
      </c>
      <c r="O17" s="59">
        <v>17984.211800000001</v>
      </c>
      <c r="P17" s="62" t="str">
        <f t="shared" ref="P17:P24" si="3">IF(I17&lt;J17,"ผ่าน","ไม่ผ่าน")</f>
        <v>ผ่าน</v>
      </c>
      <c r="Q17" s="62" t="str">
        <f t="shared" ref="Q17:Q24" si="4">IF(N17&lt;O17,"ผ่าน","ไม่ผ่าน")</f>
        <v>ผ่าน</v>
      </c>
      <c r="R17" s="62" t="str">
        <f t="shared" ref="R17:R24" si="5">IF(AND(I17&lt;J17,N17&lt;O17),"ผ่าน","ไม่ผ่าน")</f>
        <v>ผ่าน</v>
      </c>
      <c r="S17" s="58"/>
      <c r="T17" s="51" t="s">
        <v>145</v>
      </c>
      <c r="U17" s="51" t="s">
        <v>145</v>
      </c>
      <c r="V17" s="63" t="s">
        <v>265</v>
      </c>
      <c r="W17" s="63"/>
      <c r="X17" s="64"/>
      <c r="Y17" s="64"/>
      <c r="Z17" s="65"/>
      <c r="AA17" s="65"/>
      <c r="AB17" s="65"/>
      <c r="AC17" s="65"/>
      <c r="AD17" s="63"/>
      <c r="AE17" s="63"/>
      <c r="AF17" s="63"/>
      <c r="AG17" s="63"/>
      <c r="AH17" s="63"/>
      <c r="AI17" s="63"/>
      <c r="AJ17" s="63"/>
      <c r="AK17" s="66"/>
      <c r="AL17" s="51"/>
    </row>
    <row r="18" spans="1:38" x14ac:dyDescent="0.45">
      <c r="A18" s="30">
        <v>14</v>
      </c>
      <c r="B18" s="30">
        <v>8</v>
      </c>
      <c r="C18" s="58" t="s">
        <v>30</v>
      </c>
      <c r="D18" s="30" t="s">
        <v>32</v>
      </c>
      <c r="E18" s="58" t="s">
        <v>161</v>
      </c>
      <c r="F18" s="58" t="s">
        <v>135</v>
      </c>
      <c r="G18" s="59">
        <v>11133105.73</v>
      </c>
      <c r="H18" s="60">
        <v>15329</v>
      </c>
      <c r="I18" s="61">
        <v>726.28</v>
      </c>
      <c r="J18" s="61">
        <v>803.39</v>
      </c>
      <c r="K18" s="59">
        <v>4771955.4000000004</v>
      </c>
      <c r="L18" s="152">
        <v>346.15999999999997</v>
      </c>
      <c r="M18" s="59">
        <v>281.77</v>
      </c>
      <c r="N18" s="59">
        <v>16935.63</v>
      </c>
      <c r="O18" s="59">
        <v>19257.957600000002</v>
      </c>
      <c r="P18" s="62" t="str">
        <f t="shared" si="3"/>
        <v>ผ่าน</v>
      </c>
      <c r="Q18" s="62" t="str">
        <f t="shared" si="4"/>
        <v>ผ่าน</v>
      </c>
      <c r="R18" s="62" t="str">
        <f t="shared" si="5"/>
        <v>ผ่าน</v>
      </c>
      <c r="S18" s="58"/>
      <c r="T18" s="51" t="s">
        <v>135</v>
      </c>
      <c r="U18" s="51" t="s">
        <v>135</v>
      </c>
      <c r="V18" s="63" t="s">
        <v>266</v>
      </c>
      <c r="W18" s="63"/>
      <c r="X18" s="64"/>
      <c r="Y18" s="64"/>
      <c r="Z18" s="65"/>
      <c r="AA18" s="65"/>
      <c r="AB18" s="65"/>
      <c r="AC18" s="65"/>
      <c r="AD18" s="63"/>
      <c r="AE18" s="63"/>
      <c r="AF18" s="63"/>
      <c r="AG18" s="63"/>
      <c r="AH18" s="63"/>
      <c r="AI18" s="63"/>
      <c r="AJ18" s="63"/>
      <c r="AK18" s="66"/>
      <c r="AL18" s="51"/>
    </row>
    <row r="19" spans="1:38" x14ac:dyDescent="0.45">
      <c r="A19" s="30">
        <v>15</v>
      </c>
      <c r="B19" s="30">
        <v>8</v>
      </c>
      <c r="C19" s="58" t="s">
        <v>30</v>
      </c>
      <c r="D19" s="30" t="s">
        <v>33</v>
      </c>
      <c r="E19" s="58" t="s">
        <v>162</v>
      </c>
      <c r="F19" s="34" t="s">
        <v>135</v>
      </c>
      <c r="G19" s="59">
        <v>12176253.66</v>
      </c>
      <c r="H19" s="60">
        <v>10978</v>
      </c>
      <c r="I19" s="61">
        <v>1109.1500000000001</v>
      </c>
      <c r="J19" s="61">
        <v>803.39</v>
      </c>
      <c r="K19" s="59">
        <v>4049604.32</v>
      </c>
      <c r="L19" s="59">
        <v>330.15</v>
      </c>
      <c r="M19" s="59">
        <v>380.5</v>
      </c>
      <c r="N19" s="59">
        <v>10642.77</v>
      </c>
      <c r="O19" s="59">
        <v>19257.957600000002</v>
      </c>
      <c r="P19" s="62" t="str">
        <f t="shared" si="3"/>
        <v>ไม่ผ่าน</v>
      </c>
      <c r="Q19" s="62" t="str">
        <f t="shared" si="4"/>
        <v>ผ่าน</v>
      </c>
      <c r="R19" s="62" t="str">
        <f t="shared" si="5"/>
        <v>ไม่ผ่าน</v>
      </c>
      <c r="S19" s="58"/>
      <c r="T19" s="51" t="s">
        <v>135</v>
      </c>
      <c r="U19" s="51" t="s">
        <v>271</v>
      </c>
      <c r="V19" s="63" t="s">
        <v>266</v>
      </c>
      <c r="W19" s="63"/>
      <c r="X19" s="64"/>
      <c r="Y19" s="64"/>
      <c r="Z19" s="65"/>
      <c r="AA19" s="65"/>
      <c r="AB19" s="65"/>
      <c r="AC19" s="65"/>
      <c r="AD19" s="63"/>
      <c r="AE19" s="63"/>
      <c r="AF19" s="63"/>
      <c r="AG19" s="63"/>
      <c r="AH19" s="63"/>
      <c r="AI19" s="63"/>
      <c r="AJ19" s="63"/>
      <c r="AK19" s="66"/>
      <c r="AL19" s="51"/>
    </row>
    <row r="20" spans="1:38" s="70" customFormat="1" x14ac:dyDescent="0.45">
      <c r="A20" s="40">
        <v>16</v>
      </c>
      <c r="B20" s="40">
        <v>8</v>
      </c>
      <c r="C20" s="67" t="s">
        <v>30</v>
      </c>
      <c r="D20" s="40" t="s">
        <v>34</v>
      </c>
      <c r="E20" s="67" t="s">
        <v>163</v>
      </c>
      <c r="F20" s="67" t="s">
        <v>142</v>
      </c>
      <c r="G20" s="59">
        <v>14465493.970000001</v>
      </c>
      <c r="H20" s="60">
        <v>22939</v>
      </c>
      <c r="I20" s="61">
        <v>630.61</v>
      </c>
      <c r="J20" s="61">
        <v>799.03</v>
      </c>
      <c r="K20" s="59">
        <v>16438907.6</v>
      </c>
      <c r="L20" s="59">
        <v>731.49</v>
      </c>
      <c r="M20" s="59">
        <v>1084.29</v>
      </c>
      <c r="N20" s="59">
        <v>15161.03</v>
      </c>
      <c r="O20" s="59">
        <v>17810.317899999998</v>
      </c>
      <c r="P20" s="165" t="str">
        <f t="shared" si="3"/>
        <v>ผ่าน</v>
      </c>
      <c r="Q20" s="165" t="str">
        <f t="shared" si="4"/>
        <v>ผ่าน</v>
      </c>
      <c r="R20" s="165" t="str">
        <f t="shared" si="5"/>
        <v>ผ่าน</v>
      </c>
      <c r="S20" s="67"/>
      <c r="T20" s="68">
        <v>10503</v>
      </c>
      <c r="U20" s="68">
        <v>527.05999999999995</v>
      </c>
      <c r="V20" s="63" t="s">
        <v>269</v>
      </c>
      <c r="W20" s="63"/>
      <c r="X20" s="64"/>
      <c r="Y20" s="64"/>
      <c r="Z20" s="65"/>
      <c r="AA20" s="65"/>
      <c r="AB20" s="65"/>
      <c r="AC20" s="65"/>
      <c r="AD20" s="63"/>
      <c r="AE20" s="63"/>
      <c r="AF20" s="63"/>
      <c r="AG20" s="63"/>
      <c r="AH20" s="63"/>
      <c r="AI20" s="63"/>
      <c r="AJ20" s="63"/>
      <c r="AK20" s="69"/>
      <c r="AL20" s="68"/>
    </row>
    <row r="21" spans="1:38" x14ac:dyDescent="0.45">
      <c r="A21" s="30">
        <v>17</v>
      </c>
      <c r="B21" s="30">
        <v>8</v>
      </c>
      <c r="C21" s="58" t="s">
        <v>30</v>
      </c>
      <c r="D21" s="30" t="s">
        <v>35</v>
      </c>
      <c r="E21" s="58" t="s">
        <v>164</v>
      </c>
      <c r="F21" s="58" t="s">
        <v>135</v>
      </c>
      <c r="G21" s="59">
        <v>11305887.220000001</v>
      </c>
      <c r="H21" s="60">
        <v>19013</v>
      </c>
      <c r="I21" s="61">
        <v>594.64</v>
      </c>
      <c r="J21" s="61">
        <v>803.39</v>
      </c>
      <c r="K21" s="59">
        <v>4135081.58</v>
      </c>
      <c r="L21" s="152">
        <v>273.41999999999996</v>
      </c>
      <c r="M21" s="59">
        <v>239.29</v>
      </c>
      <c r="N21" s="59">
        <v>17280.349999999999</v>
      </c>
      <c r="O21" s="59">
        <v>19257.957600000002</v>
      </c>
      <c r="P21" s="62" t="str">
        <f t="shared" si="3"/>
        <v>ผ่าน</v>
      </c>
      <c r="Q21" s="62" t="str">
        <f t="shared" si="4"/>
        <v>ผ่าน</v>
      </c>
      <c r="R21" s="62" t="str">
        <f t="shared" si="5"/>
        <v>ผ่าน</v>
      </c>
      <c r="S21" s="58"/>
      <c r="T21" s="51" t="s">
        <v>135</v>
      </c>
      <c r="U21" s="51" t="s">
        <v>135</v>
      </c>
      <c r="V21" s="63" t="s">
        <v>266</v>
      </c>
      <c r="W21" s="63"/>
      <c r="X21" s="64"/>
      <c r="Y21" s="64"/>
      <c r="Z21" s="65"/>
      <c r="AA21" s="65"/>
      <c r="AB21" s="65"/>
      <c r="AC21" s="65"/>
      <c r="AD21" s="63"/>
      <c r="AE21" s="63"/>
      <c r="AF21" s="63"/>
      <c r="AG21" s="63"/>
      <c r="AH21" s="63"/>
      <c r="AI21" s="63"/>
      <c r="AJ21" s="63"/>
      <c r="AK21" s="66"/>
      <c r="AL21" s="51"/>
    </row>
    <row r="22" spans="1:38" x14ac:dyDescent="0.45">
      <c r="A22" s="30">
        <v>18</v>
      </c>
      <c r="B22" s="30">
        <v>8</v>
      </c>
      <c r="C22" s="58" t="s">
        <v>30</v>
      </c>
      <c r="D22" s="30" t="s">
        <v>36</v>
      </c>
      <c r="E22" s="58" t="s">
        <v>165</v>
      </c>
      <c r="F22" s="58" t="s">
        <v>135</v>
      </c>
      <c r="G22" s="59">
        <v>9627481.3000000007</v>
      </c>
      <c r="H22" s="60">
        <v>13342</v>
      </c>
      <c r="I22" s="61">
        <v>721.59</v>
      </c>
      <c r="J22" s="61">
        <v>803.39</v>
      </c>
      <c r="K22" s="59">
        <v>6356210.46</v>
      </c>
      <c r="L22" s="59">
        <v>365.92</v>
      </c>
      <c r="M22" s="59">
        <v>449.97</v>
      </c>
      <c r="N22" s="59">
        <v>14125.85</v>
      </c>
      <c r="O22" s="59">
        <v>19257.957600000002</v>
      </c>
      <c r="P22" s="62" t="str">
        <f t="shared" si="3"/>
        <v>ผ่าน</v>
      </c>
      <c r="Q22" s="62" t="str">
        <f t="shared" si="4"/>
        <v>ผ่าน</v>
      </c>
      <c r="R22" s="62" t="str">
        <f t="shared" si="5"/>
        <v>ผ่าน</v>
      </c>
      <c r="S22" s="58"/>
      <c r="T22" s="51" t="s">
        <v>135</v>
      </c>
      <c r="U22" s="51" t="s">
        <v>135</v>
      </c>
      <c r="V22" s="63" t="s">
        <v>266</v>
      </c>
      <c r="W22" s="63"/>
      <c r="X22" s="64"/>
      <c r="Y22" s="64"/>
      <c r="Z22" s="65"/>
      <c r="AA22" s="65"/>
      <c r="AB22" s="65"/>
      <c r="AC22" s="65"/>
      <c r="AD22" s="63"/>
      <c r="AE22" s="63"/>
      <c r="AF22" s="63"/>
      <c r="AG22" s="63"/>
      <c r="AH22" s="63"/>
      <c r="AI22" s="63"/>
      <c r="AJ22" s="63"/>
      <c r="AK22" s="66"/>
      <c r="AL22" s="51"/>
    </row>
    <row r="23" spans="1:38" x14ac:dyDescent="0.45">
      <c r="A23" s="30">
        <v>19</v>
      </c>
      <c r="B23" s="30">
        <v>8</v>
      </c>
      <c r="C23" s="58" t="s">
        <v>30</v>
      </c>
      <c r="D23" s="30" t="s">
        <v>37</v>
      </c>
      <c r="E23" s="58" t="s">
        <v>166</v>
      </c>
      <c r="F23" s="58" t="s">
        <v>135</v>
      </c>
      <c r="G23" s="59">
        <v>9067168.0800000001</v>
      </c>
      <c r="H23" s="60">
        <v>14553</v>
      </c>
      <c r="I23" s="61">
        <v>623.04</v>
      </c>
      <c r="J23" s="61">
        <v>803.39</v>
      </c>
      <c r="K23" s="59">
        <v>3619600.55</v>
      </c>
      <c r="L23" s="59">
        <v>214.81</v>
      </c>
      <c r="M23" s="83">
        <v>223.93</v>
      </c>
      <c r="N23" s="83">
        <v>16163.93</v>
      </c>
      <c r="O23" s="59">
        <v>19257.957600000002</v>
      </c>
      <c r="P23" s="62" t="str">
        <f t="shared" si="3"/>
        <v>ผ่าน</v>
      </c>
      <c r="Q23" s="62" t="str">
        <f t="shared" si="4"/>
        <v>ผ่าน</v>
      </c>
      <c r="R23" s="62" t="str">
        <f t="shared" si="5"/>
        <v>ผ่าน</v>
      </c>
      <c r="S23" s="58"/>
      <c r="T23" s="51" t="s">
        <v>135</v>
      </c>
      <c r="U23" s="51" t="s">
        <v>135</v>
      </c>
      <c r="V23" s="63" t="s">
        <v>266</v>
      </c>
      <c r="W23" s="63"/>
      <c r="X23" s="64"/>
      <c r="Y23" s="64"/>
      <c r="Z23" s="65"/>
      <c r="AA23" s="65"/>
      <c r="AB23" s="65"/>
      <c r="AC23" s="65"/>
      <c r="AD23" s="63"/>
      <c r="AE23" s="63"/>
      <c r="AF23" s="63"/>
      <c r="AG23" s="63"/>
      <c r="AH23" s="63"/>
      <c r="AI23" s="63"/>
      <c r="AJ23" s="63"/>
      <c r="AK23" s="66"/>
      <c r="AL23" s="51"/>
    </row>
    <row r="24" spans="1:38" x14ac:dyDescent="0.45">
      <c r="A24" s="30">
        <v>20</v>
      </c>
      <c r="B24" s="30">
        <v>8</v>
      </c>
      <c r="C24" s="58" t="s">
        <v>30</v>
      </c>
      <c r="D24" s="30" t="s">
        <v>38</v>
      </c>
      <c r="E24" s="58" t="s">
        <v>167</v>
      </c>
      <c r="F24" s="58" t="s">
        <v>131</v>
      </c>
      <c r="G24" s="59">
        <v>5625040.21</v>
      </c>
      <c r="H24" s="60">
        <v>5821</v>
      </c>
      <c r="I24" s="61">
        <v>966.34</v>
      </c>
      <c r="J24" s="59">
        <v>1133.19</v>
      </c>
      <c r="K24" s="59">
        <v>2130106.04</v>
      </c>
      <c r="L24" s="152">
        <v>134.57000000000002</v>
      </c>
      <c r="M24" s="61">
        <v>43.97</v>
      </c>
      <c r="N24" s="59">
        <v>48442.22</v>
      </c>
      <c r="O24" s="59">
        <v>31636.838400000001</v>
      </c>
      <c r="P24" s="62" t="str">
        <f t="shared" si="3"/>
        <v>ผ่าน</v>
      </c>
      <c r="Q24" s="62" t="str">
        <f t="shared" si="4"/>
        <v>ไม่ผ่าน</v>
      </c>
      <c r="R24" s="62" t="str">
        <f t="shared" si="5"/>
        <v>ไม่ผ่าน</v>
      </c>
      <c r="S24" s="58"/>
      <c r="T24" s="51" t="s">
        <v>131</v>
      </c>
      <c r="U24" s="51" t="s">
        <v>131</v>
      </c>
      <c r="V24" s="63" t="s">
        <v>261</v>
      </c>
      <c r="W24" s="63"/>
      <c r="X24" s="64"/>
      <c r="Y24" s="64"/>
      <c r="Z24" s="65"/>
      <c r="AA24" s="65"/>
      <c r="AB24" s="63"/>
      <c r="AC24" s="65"/>
      <c r="AD24" s="63"/>
      <c r="AE24" s="63"/>
      <c r="AF24" s="65"/>
      <c r="AG24" s="63"/>
      <c r="AH24" s="63"/>
      <c r="AI24" s="63"/>
      <c r="AJ24" s="63"/>
      <c r="AK24" s="66"/>
      <c r="AL24" s="51"/>
    </row>
    <row r="25" spans="1:38" s="82" customFormat="1" x14ac:dyDescent="0.45">
      <c r="A25" s="74"/>
      <c r="B25" s="36"/>
      <c r="C25" s="75" t="s">
        <v>39</v>
      </c>
      <c r="D25" s="36"/>
      <c r="E25" s="75"/>
      <c r="F25" s="75"/>
      <c r="G25" s="76"/>
      <c r="H25" s="77"/>
      <c r="I25" s="76"/>
      <c r="J25" s="76"/>
      <c r="K25" s="84"/>
      <c r="L25" s="84"/>
      <c r="M25" s="85"/>
      <c r="N25" s="84"/>
      <c r="O25" s="37"/>
      <c r="P25" s="79"/>
      <c r="Q25" s="79"/>
      <c r="R25" s="79">
        <f>COUNTIF(R17:R24,"ไม่ผ่าน")</f>
        <v>2</v>
      </c>
      <c r="S25" s="80"/>
      <c r="T25" s="81"/>
      <c r="U25" s="81"/>
      <c r="V25" s="43"/>
      <c r="W25" s="63"/>
      <c r="X25" s="43"/>
      <c r="Y25" s="64"/>
      <c r="Z25" s="43"/>
      <c r="AA25" s="65"/>
      <c r="AB25" s="43"/>
      <c r="AC25" s="65"/>
      <c r="AD25" s="43"/>
      <c r="AE25" s="63"/>
      <c r="AF25" s="43"/>
      <c r="AG25" s="63"/>
      <c r="AH25" s="43"/>
      <c r="AI25" s="63"/>
      <c r="AJ25" s="43"/>
      <c r="AK25" s="66"/>
      <c r="AL25" s="81"/>
    </row>
    <row r="26" spans="1:38" x14ac:dyDescent="0.45">
      <c r="A26" s="30">
        <v>21</v>
      </c>
      <c r="B26" s="30">
        <v>8</v>
      </c>
      <c r="C26" s="58" t="s">
        <v>40</v>
      </c>
      <c r="D26" s="30" t="s">
        <v>41</v>
      </c>
      <c r="E26" s="58" t="s">
        <v>168</v>
      </c>
      <c r="F26" s="58" t="s">
        <v>129</v>
      </c>
      <c r="G26" s="59">
        <v>66946755.659999996</v>
      </c>
      <c r="H26" s="60">
        <v>78773</v>
      </c>
      <c r="I26" s="61">
        <v>849.87</v>
      </c>
      <c r="J26" s="59">
        <v>1071.42</v>
      </c>
      <c r="K26" s="59">
        <v>110271101.59999999</v>
      </c>
      <c r="L26" s="59">
        <v>8103.4699999999993</v>
      </c>
      <c r="M26" s="59">
        <v>10530.72</v>
      </c>
      <c r="N26" s="59">
        <v>10471.370000000001</v>
      </c>
      <c r="O26" s="59">
        <v>16666.988300000001</v>
      </c>
      <c r="P26" s="62" t="str">
        <f t="shared" ref="P26:P39" si="6">IF(I26&lt;J26,"ผ่าน","ไม่ผ่าน")</f>
        <v>ผ่าน</v>
      </c>
      <c r="Q26" s="62" t="str">
        <f t="shared" ref="Q26:Q39" si="7">IF(N26&lt;O26,"ผ่าน","ไม่ผ่าน")</f>
        <v>ผ่าน</v>
      </c>
      <c r="R26" s="62" t="str">
        <f t="shared" ref="R26:R39" si="8">IF(AND(I26&lt;J26,N26&lt;O26),"ผ่าน","ไม่ผ่าน")</f>
        <v>ผ่าน</v>
      </c>
      <c r="S26" s="58"/>
      <c r="T26" s="51" t="s">
        <v>129</v>
      </c>
      <c r="U26" s="51" t="s">
        <v>129</v>
      </c>
      <c r="V26" s="63" t="s">
        <v>272</v>
      </c>
      <c r="W26" s="63"/>
      <c r="X26" s="64"/>
      <c r="Y26" s="64"/>
      <c r="Z26" s="65"/>
      <c r="AA26" s="65"/>
      <c r="AB26" s="63"/>
      <c r="AC26" s="65"/>
      <c r="AD26" s="63"/>
      <c r="AE26" s="63"/>
      <c r="AF26" s="63"/>
      <c r="AG26" s="63"/>
      <c r="AH26" s="63"/>
      <c r="AI26" s="63"/>
      <c r="AJ26" s="63"/>
      <c r="AK26" s="66"/>
      <c r="AL26" s="51"/>
    </row>
    <row r="27" spans="1:38" x14ac:dyDescent="0.45">
      <c r="A27" s="30">
        <v>22</v>
      </c>
      <c r="B27" s="30">
        <v>8</v>
      </c>
      <c r="C27" s="58" t="s">
        <v>40</v>
      </c>
      <c r="D27" s="30" t="s">
        <v>42</v>
      </c>
      <c r="E27" s="58" t="s">
        <v>169</v>
      </c>
      <c r="F27" s="73" t="s">
        <v>134</v>
      </c>
      <c r="G27" s="59">
        <v>6868592.1299999999</v>
      </c>
      <c r="H27" s="60">
        <v>11436</v>
      </c>
      <c r="I27" s="61">
        <v>600.61</v>
      </c>
      <c r="J27" s="61">
        <v>860.94</v>
      </c>
      <c r="K27" s="59">
        <v>3892821.78</v>
      </c>
      <c r="L27" s="161">
        <v>305.77</v>
      </c>
      <c r="M27" s="59">
        <v>315.89</v>
      </c>
      <c r="N27" s="59">
        <v>12323.4</v>
      </c>
      <c r="O27" s="59">
        <v>23323.6836</v>
      </c>
      <c r="P27" s="62" t="str">
        <f t="shared" si="6"/>
        <v>ผ่าน</v>
      </c>
      <c r="Q27" s="62" t="str">
        <f t="shared" si="7"/>
        <v>ผ่าน</v>
      </c>
      <c r="R27" s="62" t="str">
        <f t="shared" si="8"/>
        <v>ผ่าน</v>
      </c>
      <c r="S27" s="58"/>
      <c r="T27" s="51" t="s">
        <v>134</v>
      </c>
      <c r="U27" s="51" t="s">
        <v>134</v>
      </c>
      <c r="V27" s="63" t="s">
        <v>267</v>
      </c>
      <c r="W27" s="63"/>
      <c r="X27" s="64"/>
      <c r="Y27" s="64"/>
      <c r="Z27" s="65"/>
      <c r="AA27" s="65"/>
      <c r="AB27" s="65"/>
      <c r="AC27" s="65"/>
      <c r="AD27" s="63"/>
      <c r="AE27" s="63"/>
      <c r="AF27" s="63"/>
      <c r="AG27" s="63"/>
      <c r="AH27" s="63"/>
      <c r="AI27" s="63"/>
      <c r="AJ27" s="63"/>
      <c r="AK27" s="66"/>
      <c r="AL27" s="51"/>
    </row>
    <row r="28" spans="1:38" x14ac:dyDescent="0.45">
      <c r="A28" s="30">
        <v>23</v>
      </c>
      <c r="B28" s="30">
        <v>8</v>
      </c>
      <c r="C28" s="58" t="s">
        <v>40</v>
      </c>
      <c r="D28" s="30" t="s">
        <v>43</v>
      </c>
      <c r="E28" s="58" t="s">
        <v>170</v>
      </c>
      <c r="F28" s="34" t="s">
        <v>135</v>
      </c>
      <c r="G28" s="59">
        <v>14815017.109999999</v>
      </c>
      <c r="H28" s="60">
        <v>23936</v>
      </c>
      <c r="I28" s="61">
        <v>618.94000000000005</v>
      </c>
      <c r="J28" s="61">
        <v>803.39</v>
      </c>
      <c r="K28" s="59">
        <v>5645198.0899999999</v>
      </c>
      <c r="L28" s="59">
        <v>416.75</v>
      </c>
      <c r="M28" s="59">
        <v>529.45000000000005</v>
      </c>
      <c r="N28" s="59">
        <v>10662.33</v>
      </c>
      <c r="O28" s="59">
        <v>19257.957600000002</v>
      </c>
      <c r="P28" s="62" t="str">
        <f t="shared" si="6"/>
        <v>ผ่าน</v>
      </c>
      <c r="Q28" s="62" t="str">
        <f t="shared" si="7"/>
        <v>ผ่าน</v>
      </c>
      <c r="R28" s="62" t="str">
        <f t="shared" si="8"/>
        <v>ผ่าน</v>
      </c>
      <c r="S28" s="58"/>
      <c r="T28" s="51" t="s">
        <v>135</v>
      </c>
      <c r="U28" s="51" t="s">
        <v>135</v>
      </c>
      <c r="V28" s="63" t="s">
        <v>266</v>
      </c>
      <c r="W28" s="63"/>
      <c r="X28" s="64"/>
      <c r="Y28" s="64"/>
      <c r="Z28" s="65"/>
      <c r="AA28" s="65"/>
      <c r="AB28" s="65"/>
      <c r="AC28" s="65"/>
      <c r="AD28" s="63"/>
      <c r="AE28" s="63"/>
      <c r="AF28" s="63"/>
      <c r="AG28" s="63"/>
      <c r="AH28" s="63"/>
      <c r="AI28" s="63"/>
      <c r="AJ28" s="63"/>
      <c r="AK28" s="66"/>
      <c r="AL28" s="51"/>
    </row>
    <row r="29" spans="1:38" x14ac:dyDescent="0.45">
      <c r="A29" s="30">
        <v>24</v>
      </c>
      <c r="B29" s="30">
        <v>8</v>
      </c>
      <c r="C29" s="58" t="s">
        <v>40</v>
      </c>
      <c r="D29" s="30" t="s">
        <v>44</v>
      </c>
      <c r="E29" s="58" t="s">
        <v>171</v>
      </c>
      <c r="F29" s="58" t="s">
        <v>135</v>
      </c>
      <c r="G29" s="59">
        <v>10967683.619999999</v>
      </c>
      <c r="H29" s="60">
        <v>17200</v>
      </c>
      <c r="I29" s="61">
        <v>637.66</v>
      </c>
      <c r="J29" s="61">
        <v>803.39</v>
      </c>
      <c r="K29" s="59">
        <v>4696043.67</v>
      </c>
      <c r="L29" s="152">
        <v>479.18</v>
      </c>
      <c r="M29" s="59">
        <v>475.78</v>
      </c>
      <c r="N29" s="59">
        <v>9870.25</v>
      </c>
      <c r="O29" s="59">
        <v>19257.957600000002</v>
      </c>
      <c r="P29" s="62" t="str">
        <f t="shared" si="6"/>
        <v>ผ่าน</v>
      </c>
      <c r="Q29" s="62" t="str">
        <f t="shared" si="7"/>
        <v>ผ่าน</v>
      </c>
      <c r="R29" s="62" t="str">
        <f t="shared" si="8"/>
        <v>ผ่าน</v>
      </c>
      <c r="S29" s="58"/>
      <c r="T29" s="51" t="s">
        <v>135</v>
      </c>
      <c r="U29" s="51" t="s">
        <v>135</v>
      </c>
      <c r="V29" s="63" t="s">
        <v>266</v>
      </c>
      <c r="W29" s="63"/>
      <c r="X29" s="64"/>
      <c r="Y29" s="64"/>
      <c r="Z29" s="65"/>
      <c r="AA29" s="65"/>
      <c r="AB29" s="65"/>
      <c r="AC29" s="65"/>
      <c r="AD29" s="63"/>
      <c r="AE29" s="63"/>
      <c r="AF29" s="63"/>
      <c r="AG29" s="63"/>
      <c r="AH29" s="63"/>
      <c r="AI29" s="63"/>
      <c r="AJ29" s="63"/>
      <c r="AK29" s="66"/>
      <c r="AL29" s="51"/>
    </row>
    <row r="30" spans="1:38" x14ac:dyDescent="0.45">
      <c r="A30" s="30">
        <v>25</v>
      </c>
      <c r="B30" s="30">
        <v>8</v>
      </c>
      <c r="C30" s="58" t="s">
        <v>40</v>
      </c>
      <c r="D30" s="30" t="s">
        <v>45</v>
      </c>
      <c r="E30" s="58" t="s">
        <v>172</v>
      </c>
      <c r="F30" s="58" t="s">
        <v>131</v>
      </c>
      <c r="G30" s="59">
        <v>5671026.71</v>
      </c>
      <c r="H30" s="60">
        <v>6716</v>
      </c>
      <c r="I30" s="61">
        <v>844.41</v>
      </c>
      <c r="J30" s="59">
        <v>1133.19</v>
      </c>
      <c r="K30" s="59">
        <v>1659458.35</v>
      </c>
      <c r="L30" s="59">
        <v>111.45</v>
      </c>
      <c r="M30" s="61">
        <v>106.75</v>
      </c>
      <c r="N30" s="59">
        <v>15544.64</v>
      </c>
      <c r="O30" s="59">
        <v>31636.838400000001</v>
      </c>
      <c r="P30" s="62" t="str">
        <f t="shared" si="6"/>
        <v>ผ่าน</v>
      </c>
      <c r="Q30" s="62" t="str">
        <f t="shared" si="7"/>
        <v>ผ่าน</v>
      </c>
      <c r="R30" s="62" t="str">
        <f t="shared" si="8"/>
        <v>ผ่าน</v>
      </c>
      <c r="S30" s="58"/>
      <c r="T30" s="51" t="s">
        <v>131</v>
      </c>
      <c r="U30" s="51" t="s">
        <v>131</v>
      </c>
      <c r="V30" s="63" t="s">
        <v>261</v>
      </c>
      <c r="W30" s="63"/>
      <c r="X30" s="64"/>
      <c r="Y30" s="64"/>
      <c r="Z30" s="65"/>
      <c r="AA30" s="65"/>
      <c r="AB30" s="63"/>
      <c r="AC30" s="65"/>
      <c r="AD30" s="63"/>
      <c r="AE30" s="63"/>
      <c r="AF30" s="65"/>
      <c r="AG30" s="63"/>
      <c r="AH30" s="63"/>
      <c r="AI30" s="63"/>
      <c r="AJ30" s="63"/>
      <c r="AK30" s="66"/>
      <c r="AL30" s="51"/>
    </row>
    <row r="31" spans="1:38" x14ac:dyDescent="0.45">
      <c r="A31" s="30">
        <v>26</v>
      </c>
      <c r="B31" s="30">
        <v>8</v>
      </c>
      <c r="C31" s="58" t="s">
        <v>40</v>
      </c>
      <c r="D31" s="30" t="s">
        <v>46</v>
      </c>
      <c r="E31" s="58" t="s">
        <v>173</v>
      </c>
      <c r="F31" s="58" t="s">
        <v>134</v>
      </c>
      <c r="G31" s="59">
        <v>7334143.1299999999</v>
      </c>
      <c r="H31" s="60">
        <v>11870</v>
      </c>
      <c r="I31" s="61">
        <v>617.87</v>
      </c>
      <c r="J31" s="61">
        <v>860.94</v>
      </c>
      <c r="K31" s="59">
        <v>2960370.94</v>
      </c>
      <c r="L31" s="59">
        <v>234.18</v>
      </c>
      <c r="M31" s="61">
        <v>256.77999999999997</v>
      </c>
      <c r="N31" s="59">
        <v>11528.95</v>
      </c>
      <c r="O31" s="59">
        <v>23323.6836</v>
      </c>
      <c r="P31" s="62" t="str">
        <f t="shared" si="6"/>
        <v>ผ่าน</v>
      </c>
      <c r="Q31" s="62" t="str">
        <f t="shared" si="7"/>
        <v>ผ่าน</v>
      </c>
      <c r="R31" s="62" t="str">
        <f t="shared" si="8"/>
        <v>ผ่าน</v>
      </c>
      <c r="S31" s="58"/>
      <c r="T31" s="51" t="s">
        <v>134</v>
      </c>
      <c r="U31" s="51" t="s">
        <v>134</v>
      </c>
      <c r="V31" s="63" t="s">
        <v>267</v>
      </c>
      <c r="W31" s="63"/>
      <c r="X31" s="64"/>
      <c r="Y31" s="64"/>
      <c r="Z31" s="65"/>
      <c r="AA31" s="65"/>
      <c r="AB31" s="65"/>
      <c r="AC31" s="65"/>
      <c r="AD31" s="63"/>
      <c r="AE31" s="63"/>
      <c r="AF31" s="65"/>
      <c r="AG31" s="63"/>
      <c r="AH31" s="63"/>
      <c r="AI31" s="63"/>
      <c r="AJ31" s="63"/>
      <c r="AK31" s="66"/>
      <c r="AL31" s="51"/>
    </row>
    <row r="32" spans="1:38" x14ac:dyDescent="0.45">
      <c r="A32" s="30">
        <v>27</v>
      </c>
      <c r="B32" s="30">
        <v>8</v>
      </c>
      <c r="C32" s="58" t="s">
        <v>40</v>
      </c>
      <c r="D32" s="30" t="s">
        <v>47</v>
      </c>
      <c r="E32" s="58" t="s">
        <v>174</v>
      </c>
      <c r="F32" s="58" t="s">
        <v>134</v>
      </c>
      <c r="G32" s="59">
        <v>8097918.0099999998</v>
      </c>
      <c r="H32" s="60">
        <v>14236</v>
      </c>
      <c r="I32" s="61">
        <v>568.83000000000004</v>
      </c>
      <c r="J32" s="61">
        <v>860.94</v>
      </c>
      <c r="K32" s="59">
        <v>3810425.79</v>
      </c>
      <c r="L32" s="59">
        <v>245.46</v>
      </c>
      <c r="M32" s="59">
        <v>333.37</v>
      </c>
      <c r="N32" s="59">
        <v>11429.93</v>
      </c>
      <c r="O32" s="59">
        <v>23323.6836</v>
      </c>
      <c r="P32" s="62" t="str">
        <f t="shared" si="6"/>
        <v>ผ่าน</v>
      </c>
      <c r="Q32" s="62" t="str">
        <f t="shared" si="7"/>
        <v>ผ่าน</v>
      </c>
      <c r="R32" s="62" t="str">
        <f t="shared" si="8"/>
        <v>ผ่าน</v>
      </c>
      <c r="S32" s="58"/>
      <c r="T32" s="51" t="s">
        <v>134</v>
      </c>
      <c r="U32" s="51" t="s">
        <v>134</v>
      </c>
      <c r="V32" s="63" t="s">
        <v>267</v>
      </c>
      <c r="W32" s="63"/>
      <c r="X32" s="64"/>
      <c r="Y32" s="64"/>
      <c r="Z32" s="65"/>
      <c r="AA32" s="65"/>
      <c r="AB32" s="65"/>
      <c r="AC32" s="65"/>
      <c r="AD32" s="63"/>
      <c r="AE32" s="63"/>
      <c r="AF32" s="63"/>
      <c r="AG32" s="63"/>
      <c r="AH32" s="63"/>
      <c r="AI32" s="63"/>
      <c r="AJ32" s="63"/>
      <c r="AK32" s="66"/>
      <c r="AL32" s="51"/>
    </row>
    <row r="33" spans="1:38" s="88" customFormat="1" x14ac:dyDescent="0.45">
      <c r="A33" s="35">
        <v>28</v>
      </c>
      <c r="B33" s="35">
        <v>8</v>
      </c>
      <c r="C33" s="73" t="s">
        <v>40</v>
      </c>
      <c r="D33" s="35" t="s">
        <v>48</v>
      </c>
      <c r="E33" s="73" t="s">
        <v>175</v>
      </c>
      <c r="F33" s="34" t="s">
        <v>139</v>
      </c>
      <c r="G33" s="59">
        <v>26610153.629999999</v>
      </c>
      <c r="H33" s="60">
        <v>33553</v>
      </c>
      <c r="I33" s="61">
        <v>793.08</v>
      </c>
      <c r="J33" s="61">
        <v>780.95</v>
      </c>
      <c r="K33" s="59">
        <v>11763337.92</v>
      </c>
      <c r="L33" s="152">
        <v>989.25</v>
      </c>
      <c r="M33" s="59">
        <v>935.79</v>
      </c>
      <c r="N33" s="59">
        <v>12570.5</v>
      </c>
      <c r="O33" s="59">
        <v>17882.720499999999</v>
      </c>
      <c r="P33" s="62" t="str">
        <f t="shared" si="6"/>
        <v>ไม่ผ่าน</v>
      </c>
      <c r="Q33" s="62" t="str">
        <f t="shared" si="7"/>
        <v>ผ่าน</v>
      </c>
      <c r="R33" s="62" t="str">
        <f t="shared" si="8"/>
        <v>ไม่ผ่าน</v>
      </c>
      <c r="S33" s="73"/>
      <c r="T33" s="86" t="s">
        <v>139</v>
      </c>
      <c r="U33" s="86" t="s">
        <v>139</v>
      </c>
      <c r="V33" s="63" t="s">
        <v>269</v>
      </c>
      <c r="W33" s="63"/>
      <c r="X33" s="64"/>
      <c r="Y33" s="64"/>
      <c r="Z33" s="65"/>
      <c r="AA33" s="65"/>
      <c r="AB33" s="65"/>
      <c r="AC33" s="65"/>
      <c r="AD33" s="63"/>
      <c r="AE33" s="63"/>
      <c r="AF33" s="63"/>
      <c r="AG33" s="63"/>
      <c r="AH33" s="63"/>
      <c r="AI33" s="63"/>
      <c r="AJ33" s="63"/>
      <c r="AK33" s="66"/>
      <c r="AL33" s="87"/>
    </row>
    <row r="34" spans="1:38" s="88" customFormat="1" x14ac:dyDescent="0.45">
      <c r="A34" s="35">
        <v>29</v>
      </c>
      <c r="B34" s="35">
        <v>8</v>
      </c>
      <c r="C34" s="73" t="s">
        <v>40</v>
      </c>
      <c r="D34" s="35" t="s">
        <v>49</v>
      </c>
      <c r="E34" s="73" t="s">
        <v>176</v>
      </c>
      <c r="F34" s="34" t="s">
        <v>134</v>
      </c>
      <c r="G34" s="59">
        <v>8989858.6099999994</v>
      </c>
      <c r="H34" s="60">
        <v>14900</v>
      </c>
      <c r="I34" s="61">
        <v>603.35</v>
      </c>
      <c r="J34" s="61">
        <v>860.94</v>
      </c>
      <c r="K34" s="59">
        <v>4453206.34</v>
      </c>
      <c r="L34" s="59">
        <v>228.19</v>
      </c>
      <c r="M34" s="59">
        <v>286</v>
      </c>
      <c r="N34" s="59">
        <v>15570.81</v>
      </c>
      <c r="O34" s="59">
        <v>23323.6836</v>
      </c>
      <c r="P34" s="62" t="str">
        <f t="shared" si="6"/>
        <v>ผ่าน</v>
      </c>
      <c r="Q34" s="62" t="str">
        <f t="shared" si="7"/>
        <v>ผ่าน</v>
      </c>
      <c r="R34" s="62" t="str">
        <f t="shared" si="8"/>
        <v>ผ่าน</v>
      </c>
      <c r="S34" s="73"/>
      <c r="T34" s="86" t="s">
        <v>134</v>
      </c>
      <c r="U34" s="86" t="s">
        <v>134</v>
      </c>
      <c r="V34" s="63" t="s">
        <v>267</v>
      </c>
      <c r="W34" s="63"/>
      <c r="X34" s="64"/>
      <c r="Y34" s="64"/>
      <c r="Z34" s="65"/>
      <c r="AA34" s="65"/>
      <c r="AB34" s="65"/>
      <c r="AC34" s="65"/>
      <c r="AD34" s="63"/>
      <c r="AE34" s="63"/>
      <c r="AF34" s="63"/>
      <c r="AG34" s="63"/>
      <c r="AH34" s="63"/>
      <c r="AI34" s="63"/>
      <c r="AJ34" s="63"/>
      <c r="AK34" s="66"/>
      <c r="AL34" s="87"/>
    </row>
    <row r="35" spans="1:38" x14ac:dyDescent="0.45">
      <c r="A35" s="30">
        <v>30</v>
      </c>
      <c r="B35" s="30">
        <v>8</v>
      </c>
      <c r="C35" s="58" t="s">
        <v>40</v>
      </c>
      <c r="D35" s="30" t="s">
        <v>50</v>
      </c>
      <c r="E35" s="58" t="s">
        <v>177</v>
      </c>
      <c r="F35" s="58" t="s">
        <v>134</v>
      </c>
      <c r="G35" s="59">
        <v>8231980.8099999996</v>
      </c>
      <c r="H35" s="60">
        <v>12409</v>
      </c>
      <c r="I35" s="61">
        <v>663.39</v>
      </c>
      <c r="J35" s="61">
        <v>860.94</v>
      </c>
      <c r="K35" s="59">
        <v>3900647.45</v>
      </c>
      <c r="L35" s="59">
        <v>287.93</v>
      </c>
      <c r="M35" s="59">
        <v>313.17</v>
      </c>
      <c r="N35" s="59">
        <v>12455.23</v>
      </c>
      <c r="O35" s="59">
        <v>23323.6836</v>
      </c>
      <c r="P35" s="62" t="str">
        <f t="shared" si="6"/>
        <v>ผ่าน</v>
      </c>
      <c r="Q35" s="62" t="str">
        <f t="shared" si="7"/>
        <v>ผ่าน</v>
      </c>
      <c r="R35" s="62" t="str">
        <f t="shared" si="8"/>
        <v>ผ่าน</v>
      </c>
      <c r="S35" s="58"/>
      <c r="T35" s="51" t="s">
        <v>134</v>
      </c>
      <c r="U35" s="51" t="s">
        <v>134</v>
      </c>
      <c r="V35" s="63" t="s">
        <v>267</v>
      </c>
      <c r="W35" s="63"/>
      <c r="X35" s="64"/>
      <c r="Y35" s="64"/>
      <c r="Z35" s="65"/>
      <c r="AA35" s="65"/>
      <c r="AB35" s="65"/>
      <c r="AC35" s="65"/>
      <c r="AD35" s="63"/>
      <c r="AE35" s="63"/>
      <c r="AF35" s="63"/>
      <c r="AG35" s="63"/>
      <c r="AH35" s="63"/>
      <c r="AI35" s="63"/>
      <c r="AJ35" s="63"/>
      <c r="AK35" s="66"/>
      <c r="AL35" s="51"/>
    </row>
    <row r="36" spans="1:38" x14ac:dyDescent="0.45">
      <c r="A36" s="30">
        <v>31</v>
      </c>
      <c r="B36" s="30">
        <v>8</v>
      </c>
      <c r="C36" s="58" t="s">
        <v>40</v>
      </c>
      <c r="D36" s="30" t="s">
        <v>51</v>
      </c>
      <c r="E36" s="58" t="s">
        <v>178</v>
      </c>
      <c r="F36" s="58" t="s">
        <v>135</v>
      </c>
      <c r="G36" s="59">
        <v>10908375.32</v>
      </c>
      <c r="H36" s="60">
        <v>20311</v>
      </c>
      <c r="I36" s="61">
        <v>537.07000000000005</v>
      </c>
      <c r="J36" s="61">
        <v>803.39</v>
      </c>
      <c r="K36" s="59">
        <v>4145345.72</v>
      </c>
      <c r="L36" s="161">
        <v>408.70000000000005</v>
      </c>
      <c r="M36" s="59">
        <v>443.78</v>
      </c>
      <c r="N36" s="59">
        <v>9340.93</v>
      </c>
      <c r="O36" s="59">
        <v>19257.957600000002</v>
      </c>
      <c r="P36" s="62" t="str">
        <f t="shared" si="6"/>
        <v>ผ่าน</v>
      </c>
      <c r="Q36" s="62" t="str">
        <f t="shared" si="7"/>
        <v>ผ่าน</v>
      </c>
      <c r="R36" s="62" t="str">
        <f t="shared" si="8"/>
        <v>ผ่าน</v>
      </c>
      <c r="S36" s="58"/>
      <c r="T36" s="51" t="s">
        <v>135</v>
      </c>
      <c r="U36" s="51" t="s">
        <v>135</v>
      </c>
      <c r="V36" s="63" t="s">
        <v>266</v>
      </c>
      <c r="W36" s="63"/>
      <c r="X36" s="64"/>
      <c r="Y36" s="64"/>
      <c r="Z36" s="65"/>
      <c r="AA36" s="65"/>
      <c r="AB36" s="65"/>
      <c r="AC36" s="65"/>
      <c r="AD36" s="63"/>
      <c r="AE36" s="63"/>
      <c r="AF36" s="63"/>
      <c r="AG36" s="63"/>
      <c r="AH36" s="63"/>
      <c r="AI36" s="63"/>
      <c r="AJ36" s="63"/>
      <c r="AK36" s="66"/>
      <c r="AL36" s="51"/>
    </row>
    <row r="37" spans="1:38" x14ac:dyDescent="0.45">
      <c r="A37" s="30">
        <v>32</v>
      </c>
      <c r="B37" s="30">
        <v>8</v>
      </c>
      <c r="C37" s="58" t="s">
        <v>40</v>
      </c>
      <c r="D37" s="30" t="s">
        <v>52</v>
      </c>
      <c r="E37" s="58" t="s">
        <v>179</v>
      </c>
      <c r="F37" s="58" t="s">
        <v>260</v>
      </c>
      <c r="G37" s="59">
        <v>17617812.600000001</v>
      </c>
      <c r="H37" s="60">
        <v>24285</v>
      </c>
      <c r="I37" s="61">
        <v>725.46</v>
      </c>
      <c r="J37" s="61">
        <v>957.8</v>
      </c>
      <c r="K37" s="59">
        <v>9294314.4100000001</v>
      </c>
      <c r="L37" s="59">
        <v>417.77</v>
      </c>
      <c r="M37" s="59">
        <v>713.65</v>
      </c>
      <c r="N37" s="59">
        <v>13023.58</v>
      </c>
      <c r="O37" s="59">
        <v>22731.662100000001</v>
      </c>
      <c r="P37" s="62" t="str">
        <f t="shared" si="6"/>
        <v>ผ่าน</v>
      </c>
      <c r="Q37" s="62" t="str">
        <f t="shared" si="7"/>
        <v>ผ่าน</v>
      </c>
      <c r="R37" s="62" t="str">
        <f t="shared" si="8"/>
        <v>ผ่าน</v>
      </c>
      <c r="S37" s="58"/>
      <c r="T37" s="51" t="s">
        <v>260</v>
      </c>
      <c r="U37" s="51" t="s">
        <v>141</v>
      </c>
      <c r="V37" s="63" t="s">
        <v>273</v>
      </c>
      <c r="W37" s="63"/>
      <c r="X37" s="64"/>
      <c r="Y37" s="64"/>
      <c r="Z37" s="65"/>
      <c r="AA37" s="65"/>
      <c r="AB37" s="65"/>
      <c r="AC37" s="65"/>
      <c r="AD37" s="63"/>
      <c r="AE37" s="63"/>
      <c r="AF37" s="63"/>
      <c r="AG37" s="63"/>
      <c r="AH37" s="63"/>
      <c r="AI37" s="63"/>
      <c r="AJ37" s="63"/>
      <c r="AK37" s="66"/>
      <c r="AL37" s="51"/>
    </row>
    <row r="38" spans="1:38" x14ac:dyDescent="0.45">
      <c r="A38" s="30">
        <v>33</v>
      </c>
      <c r="B38" s="30">
        <v>8</v>
      </c>
      <c r="C38" s="58" t="s">
        <v>40</v>
      </c>
      <c r="D38" s="30" t="s">
        <v>53</v>
      </c>
      <c r="E38" s="58" t="s">
        <v>180</v>
      </c>
      <c r="F38" s="58" t="s">
        <v>135</v>
      </c>
      <c r="G38" s="59">
        <v>9601551.8900000006</v>
      </c>
      <c r="H38" s="60">
        <v>14253</v>
      </c>
      <c r="I38" s="61">
        <v>673.65</v>
      </c>
      <c r="J38" s="61">
        <v>803.39</v>
      </c>
      <c r="K38" s="59">
        <v>4122250.38</v>
      </c>
      <c r="L38" s="59">
        <v>382.46000000000004</v>
      </c>
      <c r="M38" s="59">
        <v>414.48</v>
      </c>
      <c r="N38" s="59">
        <v>9945.6</v>
      </c>
      <c r="O38" s="59">
        <v>19257.957600000002</v>
      </c>
      <c r="P38" s="62" t="str">
        <f t="shared" si="6"/>
        <v>ผ่าน</v>
      </c>
      <c r="Q38" s="62" t="str">
        <f t="shared" si="7"/>
        <v>ผ่าน</v>
      </c>
      <c r="R38" s="62" t="str">
        <f t="shared" si="8"/>
        <v>ผ่าน</v>
      </c>
      <c r="S38" s="58"/>
      <c r="T38" s="51" t="s">
        <v>135</v>
      </c>
      <c r="U38" s="51" t="s">
        <v>135</v>
      </c>
      <c r="V38" s="63" t="s">
        <v>266</v>
      </c>
      <c r="W38" s="63"/>
      <c r="X38" s="64"/>
      <c r="Y38" s="64"/>
      <c r="Z38" s="65"/>
      <c r="AA38" s="65"/>
      <c r="AB38" s="65"/>
      <c r="AC38" s="65"/>
      <c r="AD38" s="63"/>
      <c r="AE38" s="63"/>
      <c r="AF38" s="63"/>
      <c r="AG38" s="63"/>
      <c r="AH38" s="63"/>
      <c r="AI38" s="63"/>
      <c r="AJ38" s="63"/>
      <c r="AK38" s="66"/>
      <c r="AL38" s="51"/>
    </row>
    <row r="39" spans="1:38" s="70" customFormat="1" x14ac:dyDescent="0.45">
      <c r="A39" s="40">
        <v>34</v>
      </c>
      <c r="B39" s="40">
        <v>8</v>
      </c>
      <c r="C39" s="67" t="s">
        <v>40</v>
      </c>
      <c r="D39" s="40" t="s">
        <v>54</v>
      </c>
      <c r="E39" s="67" t="s">
        <v>181</v>
      </c>
      <c r="F39" s="67" t="s">
        <v>134</v>
      </c>
      <c r="G39" s="59">
        <v>6348781.7000000002</v>
      </c>
      <c r="H39" s="60">
        <v>11040</v>
      </c>
      <c r="I39" s="61">
        <v>575.07000000000005</v>
      </c>
      <c r="J39" s="61">
        <v>860.94</v>
      </c>
      <c r="K39" s="59">
        <v>2465442.1800000002</v>
      </c>
      <c r="L39" s="161">
        <v>194.31</v>
      </c>
      <c r="M39" s="59">
        <v>246.43</v>
      </c>
      <c r="N39" s="59">
        <v>10004.709999999999</v>
      </c>
      <c r="O39" s="59">
        <v>23323.6836</v>
      </c>
      <c r="P39" s="165" t="str">
        <f t="shared" si="6"/>
        <v>ผ่าน</v>
      </c>
      <c r="Q39" s="165" t="str">
        <f t="shared" si="7"/>
        <v>ผ่าน</v>
      </c>
      <c r="R39" s="165" t="str">
        <f t="shared" si="8"/>
        <v>ผ่าน</v>
      </c>
      <c r="S39" s="67"/>
      <c r="T39" s="68" t="s">
        <v>132</v>
      </c>
      <c r="U39" s="68" t="s">
        <v>132</v>
      </c>
      <c r="V39" s="63" t="s">
        <v>262</v>
      </c>
      <c r="W39" s="63"/>
      <c r="X39" s="64"/>
      <c r="Y39" s="64"/>
      <c r="Z39" s="65"/>
      <c r="AA39" s="65"/>
      <c r="AB39" s="65"/>
      <c r="AC39" s="65"/>
      <c r="AD39" s="63"/>
      <c r="AE39" s="63"/>
      <c r="AF39" s="63"/>
      <c r="AG39" s="63"/>
      <c r="AH39" s="63"/>
      <c r="AI39" s="63"/>
      <c r="AJ39" s="63"/>
      <c r="AK39" s="69"/>
      <c r="AL39" s="68"/>
    </row>
    <row r="40" spans="1:38" s="82" customFormat="1" x14ac:dyDescent="0.45">
      <c r="A40" s="74"/>
      <c r="B40" s="36"/>
      <c r="C40" s="75" t="s">
        <v>250</v>
      </c>
      <c r="D40" s="36"/>
      <c r="E40" s="75"/>
      <c r="F40" s="75"/>
      <c r="G40" s="76"/>
      <c r="H40" s="77"/>
      <c r="I40" s="76"/>
      <c r="J40" s="76"/>
      <c r="K40" s="76"/>
      <c r="L40" s="76"/>
      <c r="M40" s="78"/>
      <c r="N40" s="76"/>
      <c r="O40" s="37"/>
      <c r="P40" s="79"/>
      <c r="Q40" s="79"/>
      <c r="R40" s="79">
        <f>COUNTIF(R26:R39,"ไม่ผ่าน")</f>
        <v>1</v>
      </c>
      <c r="S40" s="80"/>
      <c r="T40" s="81"/>
      <c r="U40" s="81"/>
      <c r="V40" s="43"/>
      <c r="W40" s="63"/>
      <c r="X40" s="43"/>
      <c r="Y40" s="64"/>
      <c r="Z40" s="43"/>
      <c r="AA40" s="65"/>
      <c r="AB40" s="43"/>
      <c r="AC40" s="65"/>
      <c r="AD40" s="43"/>
      <c r="AE40" s="63"/>
      <c r="AF40" s="43"/>
      <c r="AG40" s="63"/>
      <c r="AH40" s="43"/>
      <c r="AI40" s="63"/>
      <c r="AJ40" s="43"/>
      <c r="AK40" s="66"/>
      <c r="AL40" s="81"/>
    </row>
    <row r="41" spans="1:38" x14ac:dyDescent="0.45">
      <c r="A41" s="30">
        <v>35</v>
      </c>
      <c r="B41" s="30">
        <v>8</v>
      </c>
      <c r="C41" s="58" t="s">
        <v>55</v>
      </c>
      <c r="D41" s="30" t="s">
        <v>56</v>
      </c>
      <c r="E41" s="58" t="s">
        <v>182</v>
      </c>
      <c r="F41" s="103" t="s">
        <v>147</v>
      </c>
      <c r="G41" s="59">
        <v>131539509.56</v>
      </c>
      <c r="H41" s="60">
        <v>118342</v>
      </c>
      <c r="I41" s="61">
        <v>1111.52</v>
      </c>
      <c r="J41" s="59">
        <v>1226.8399999999999</v>
      </c>
      <c r="K41" s="59">
        <v>240697241.91</v>
      </c>
      <c r="L41" s="59">
        <v>12521.7</v>
      </c>
      <c r="M41" s="59">
        <v>13081.72</v>
      </c>
      <c r="N41" s="83">
        <v>18399.509999999998</v>
      </c>
      <c r="O41" s="59">
        <v>15530.1821</v>
      </c>
      <c r="P41" s="62" t="str">
        <f t="shared" ref="P41:P58" si="9">IF(I41&lt;J41,"ผ่าน","ไม่ผ่าน")</f>
        <v>ผ่าน</v>
      </c>
      <c r="Q41" s="62" t="str">
        <f t="shared" ref="Q41:Q58" si="10">IF(N41&lt;O41,"ผ่าน","ไม่ผ่าน")</f>
        <v>ไม่ผ่าน</v>
      </c>
      <c r="R41" s="62" t="str">
        <f t="shared" ref="R41:R58" si="11">IF(AND(I41&lt;J41,N41&lt;O41),"ผ่าน","ไม่ผ่าน")</f>
        <v>ไม่ผ่าน</v>
      </c>
      <c r="S41" s="58"/>
      <c r="T41" s="51" t="s">
        <v>146</v>
      </c>
      <c r="U41" s="51" t="s">
        <v>146</v>
      </c>
      <c r="V41" s="63" t="s">
        <v>274</v>
      </c>
      <c r="W41" s="63"/>
      <c r="X41" s="64"/>
      <c r="Y41" s="64"/>
      <c r="Z41" s="65"/>
      <c r="AA41" s="65"/>
      <c r="AB41" s="63"/>
      <c r="AC41" s="65"/>
      <c r="AD41" s="63"/>
      <c r="AE41" s="63"/>
      <c r="AF41" s="63"/>
      <c r="AG41" s="63"/>
      <c r="AH41" s="63"/>
      <c r="AI41" s="63"/>
      <c r="AJ41" s="63"/>
      <c r="AK41" s="66"/>
      <c r="AL41" s="51"/>
    </row>
    <row r="42" spans="1:38" x14ac:dyDescent="0.45">
      <c r="A42" s="30">
        <v>36</v>
      </c>
      <c r="B42" s="30">
        <v>8</v>
      </c>
      <c r="C42" s="58" t="s">
        <v>55</v>
      </c>
      <c r="D42" s="30" t="s">
        <v>57</v>
      </c>
      <c r="E42" s="58" t="s">
        <v>183</v>
      </c>
      <c r="F42" s="58" t="s">
        <v>135</v>
      </c>
      <c r="G42" s="59">
        <v>10442492.039999999</v>
      </c>
      <c r="H42" s="60">
        <v>14777</v>
      </c>
      <c r="I42" s="61">
        <v>706.67</v>
      </c>
      <c r="J42" s="61">
        <v>803.39</v>
      </c>
      <c r="K42" s="59">
        <v>4749701.05</v>
      </c>
      <c r="L42" s="161">
        <v>289.34999999999997</v>
      </c>
      <c r="M42" s="59">
        <v>295.41000000000003</v>
      </c>
      <c r="N42" s="59">
        <v>16078.27</v>
      </c>
      <c r="O42" s="59">
        <v>19257.957600000002</v>
      </c>
      <c r="P42" s="62" t="str">
        <f t="shared" si="9"/>
        <v>ผ่าน</v>
      </c>
      <c r="Q42" s="62" t="str">
        <f t="shared" si="10"/>
        <v>ผ่าน</v>
      </c>
      <c r="R42" s="62" t="str">
        <f t="shared" si="11"/>
        <v>ผ่าน</v>
      </c>
      <c r="S42" s="58"/>
      <c r="T42" s="51" t="s">
        <v>135</v>
      </c>
      <c r="U42" s="51" t="s">
        <v>135</v>
      </c>
      <c r="V42" s="63" t="s">
        <v>266</v>
      </c>
      <c r="W42" s="63"/>
      <c r="X42" s="64"/>
      <c r="Y42" s="64"/>
      <c r="Z42" s="65"/>
      <c r="AA42" s="65"/>
      <c r="AB42" s="65"/>
      <c r="AC42" s="65"/>
      <c r="AD42" s="63"/>
      <c r="AE42" s="63"/>
      <c r="AF42" s="63"/>
      <c r="AG42" s="63"/>
      <c r="AH42" s="63"/>
      <c r="AI42" s="63"/>
      <c r="AJ42" s="63"/>
      <c r="AK42" s="66"/>
      <c r="AL42" s="51"/>
    </row>
    <row r="43" spans="1:38" x14ac:dyDescent="0.45">
      <c r="A43" s="30">
        <v>37</v>
      </c>
      <c r="B43" s="30">
        <v>8</v>
      </c>
      <c r="C43" s="58" t="s">
        <v>55</v>
      </c>
      <c r="D43" s="30" t="s">
        <v>58</v>
      </c>
      <c r="E43" s="58" t="s">
        <v>184</v>
      </c>
      <c r="F43" s="34" t="s">
        <v>134</v>
      </c>
      <c r="G43" s="59">
        <v>8024230.9100000001</v>
      </c>
      <c r="H43" s="60">
        <v>12745</v>
      </c>
      <c r="I43" s="61">
        <v>629.6</v>
      </c>
      <c r="J43" s="61">
        <v>860.94</v>
      </c>
      <c r="K43" s="59">
        <v>2947978.62</v>
      </c>
      <c r="L43" s="152">
        <v>263.59000000000003</v>
      </c>
      <c r="M43" s="61">
        <v>250.49</v>
      </c>
      <c r="N43" s="59">
        <v>11769.02</v>
      </c>
      <c r="O43" s="59">
        <v>23323.6836</v>
      </c>
      <c r="P43" s="62" t="str">
        <f t="shared" si="9"/>
        <v>ผ่าน</v>
      </c>
      <c r="Q43" s="62" t="str">
        <f t="shared" si="10"/>
        <v>ผ่าน</v>
      </c>
      <c r="R43" s="62" t="str">
        <f t="shared" si="11"/>
        <v>ผ่าน</v>
      </c>
      <c r="S43" s="58"/>
      <c r="T43" s="51" t="s">
        <v>134</v>
      </c>
      <c r="U43" s="51" t="s">
        <v>134</v>
      </c>
      <c r="V43" s="63" t="s">
        <v>267</v>
      </c>
      <c r="W43" s="63"/>
      <c r="X43" s="64"/>
      <c r="Y43" s="64"/>
      <c r="Z43" s="65"/>
      <c r="AA43" s="65"/>
      <c r="AB43" s="65"/>
      <c r="AC43" s="65"/>
      <c r="AD43" s="63"/>
      <c r="AE43" s="63"/>
      <c r="AF43" s="65"/>
      <c r="AG43" s="63"/>
      <c r="AH43" s="63"/>
      <c r="AI43" s="63"/>
      <c r="AJ43" s="63"/>
      <c r="AK43" s="66"/>
      <c r="AL43" s="51"/>
    </row>
    <row r="44" spans="1:38" x14ac:dyDescent="0.45">
      <c r="A44" s="30">
        <v>38</v>
      </c>
      <c r="B44" s="30">
        <v>8</v>
      </c>
      <c r="C44" s="58" t="s">
        <v>55</v>
      </c>
      <c r="D44" s="30" t="s">
        <v>59</v>
      </c>
      <c r="E44" s="58" t="s">
        <v>185</v>
      </c>
      <c r="F44" s="34" t="s">
        <v>135</v>
      </c>
      <c r="G44" s="59">
        <v>14578051.02</v>
      </c>
      <c r="H44" s="60">
        <v>24419</v>
      </c>
      <c r="I44" s="61">
        <v>597</v>
      </c>
      <c r="J44" s="61">
        <v>803.39</v>
      </c>
      <c r="K44" s="59">
        <v>15351411.59</v>
      </c>
      <c r="L44" s="59">
        <v>636.65</v>
      </c>
      <c r="M44" s="59">
        <v>1064.99</v>
      </c>
      <c r="N44" s="59">
        <v>14414.6</v>
      </c>
      <c r="O44" s="59">
        <v>19257.957600000002</v>
      </c>
      <c r="P44" s="62" t="str">
        <f t="shared" si="9"/>
        <v>ผ่าน</v>
      </c>
      <c r="Q44" s="62" t="str">
        <f t="shared" si="10"/>
        <v>ผ่าน</v>
      </c>
      <c r="R44" s="62" t="str">
        <f t="shared" si="11"/>
        <v>ผ่าน</v>
      </c>
      <c r="S44" s="58"/>
      <c r="T44" s="51" t="s">
        <v>135</v>
      </c>
      <c r="U44" s="51" t="s">
        <v>135</v>
      </c>
      <c r="V44" s="63" t="s">
        <v>266</v>
      </c>
      <c r="W44" s="63"/>
      <c r="X44" s="64"/>
      <c r="Y44" s="64"/>
      <c r="Z44" s="65"/>
      <c r="AA44" s="65"/>
      <c r="AB44" s="65"/>
      <c r="AC44" s="65"/>
      <c r="AD44" s="63"/>
      <c r="AE44" s="63"/>
      <c r="AF44" s="63"/>
      <c r="AG44" s="63"/>
      <c r="AH44" s="63"/>
      <c r="AI44" s="63"/>
      <c r="AJ44" s="63"/>
      <c r="AK44" s="66"/>
      <c r="AL44" s="51"/>
    </row>
    <row r="45" spans="1:38" x14ac:dyDescent="0.45">
      <c r="A45" s="30">
        <v>39</v>
      </c>
      <c r="B45" s="30">
        <v>8</v>
      </c>
      <c r="C45" s="58" t="s">
        <v>55</v>
      </c>
      <c r="D45" s="30" t="s">
        <v>60</v>
      </c>
      <c r="E45" s="58" t="s">
        <v>186</v>
      </c>
      <c r="F45" s="34" t="s">
        <v>138</v>
      </c>
      <c r="G45" s="59">
        <v>12570212.48</v>
      </c>
      <c r="H45" s="60">
        <v>20501</v>
      </c>
      <c r="I45" s="61">
        <v>613.15</v>
      </c>
      <c r="J45" s="61">
        <v>810.44</v>
      </c>
      <c r="K45" s="59">
        <v>13007033.720000001</v>
      </c>
      <c r="L45" s="59">
        <v>729.22</v>
      </c>
      <c r="M45" s="59">
        <v>938.55</v>
      </c>
      <c r="N45" s="59">
        <v>13858.66</v>
      </c>
      <c r="O45" s="59">
        <v>19508.970499999999</v>
      </c>
      <c r="P45" s="62" t="str">
        <f t="shared" si="9"/>
        <v>ผ่าน</v>
      </c>
      <c r="Q45" s="62" t="str">
        <f t="shared" si="10"/>
        <v>ผ่าน</v>
      </c>
      <c r="R45" s="62" t="str">
        <f t="shared" si="11"/>
        <v>ผ่าน</v>
      </c>
      <c r="S45" s="58"/>
      <c r="T45" s="51" t="s">
        <v>138</v>
      </c>
      <c r="U45" s="51" t="s">
        <v>138</v>
      </c>
      <c r="V45" s="63" t="s">
        <v>275</v>
      </c>
      <c r="W45" s="63"/>
      <c r="X45" s="64"/>
      <c r="Y45" s="64"/>
      <c r="Z45" s="65"/>
      <c r="AA45" s="65"/>
      <c r="AB45" s="65"/>
      <c r="AC45" s="65"/>
      <c r="AD45" s="63"/>
      <c r="AE45" s="63"/>
      <c r="AF45" s="63"/>
      <c r="AG45" s="63"/>
      <c r="AH45" s="63"/>
      <c r="AI45" s="63"/>
      <c r="AJ45" s="63"/>
      <c r="AK45" s="66"/>
      <c r="AL45" s="51"/>
    </row>
    <row r="46" spans="1:38" x14ac:dyDescent="0.45">
      <c r="A46" s="30">
        <v>40</v>
      </c>
      <c r="B46" s="30">
        <v>8</v>
      </c>
      <c r="C46" s="58" t="s">
        <v>55</v>
      </c>
      <c r="D46" s="30" t="s">
        <v>61</v>
      </c>
      <c r="E46" s="58" t="s">
        <v>187</v>
      </c>
      <c r="F46" s="58" t="s">
        <v>135</v>
      </c>
      <c r="G46" s="59">
        <v>13092992.33</v>
      </c>
      <c r="H46" s="60">
        <v>16281</v>
      </c>
      <c r="I46" s="61">
        <v>804.19</v>
      </c>
      <c r="J46" s="61">
        <v>803.39</v>
      </c>
      <c r="K46" s="59">
        <v>3654047.12</v>
      </c>
      <c r="L46" s="161">
        <v>250.83999999999997</v>
      </c>
      <c r="M46" s="59">
        <v>267.49</v>
      </c>
      <c r="N46" s="59">
        <v>13660.56</v>
      </c>
      <c r="O46" s="59">
        <v>19257.957600000002</v>
      </c>
      <c r="P46" s="62" t="str">
        <f t="shared" si="9"/>
        <v>ไม่ผ่าน</v>
      </c>
      <c r="Q46" s="62" t="str">
        <f t="shared" si="10"/>
        <v>ผ่าน</v>
      </c>
      <c r="R46" s="62" t="str">
        <f t="shared" si="11"/>
        <v>ไม่ผ่าน</v>
      </c>
      <c r="S46" s="58"/>
      <c r="T46" s="51" t="s">
        <v>135</v>
      </c>
      <c r="U46" s="51" t="s">
        <v>135</v>
      </c>
      <c r="V46" s="63" t="s">
        <v>266</v>
      </c>
      <c r="W46" s="63"/>
      <c r="X46" s="64"/>
      <c r="Y46" s="64"/>
      <c r="Z46" s="65"/>
      <c r="AA46" s="65"/>
      <c r="AB46" s="65"/>
      <c r="AC46" s="65"/>
      <c r="AD46" s="63"/>
      <c r="AE46" s="63"/>
      <c r="AF46" s="63"/>
      <c r="AG46" s="63"/>
      <c r="AH46" s="63"/>
      <c r="AI46" s="63"/>
      <c r="AJ46" s="63"/>
      <c r="AK46" s="66"/>
      <c r="AL46" s="51"/>
    </row>
    <row r="47" spans="1:38" x14ac:dyDescent="0.45">
      <c r="A47" s="30">
        <v>41</v>
      </c>
      <c r="B47" s="30">
        <v>8</v>
      </c>
      <c r="C47" s="58" t="s">
        <v>55</v>
      </c>
      <c r="D47" s="30" t="s">
        <v>62</v>
      </c>
      <c r="E47" s="58" t="s">
        <v>188</v>
      </c>
      <c r="F47" s="58" t="s">
        <v>131</v>
      </c>
      <c r="G47" s="59">
        <v>6428912.3200000003</v>
      </c>
      <c r="H47" s="60">
        <v>6144</v>
      </c>
      <c r="I47" s="89">
        <v>1046.3699999999999</v>
      </c>
      <c r="J47" s="59">
        <v>1133.19</v>
      </c>
      <c r="K47" s="59">
        <v>1363725.82</v>
      </c>
      <c r="L47" s="59">
        <v>42.28</v>
      </c>
      <c r="M47" s="61">
        <v>64</v>
      </c>
      <c r="N47" s="59">
        <v>21308.48</v>
      </c>
      <c r="O47" s="59">
        <v>31636.838400000001</v>
      </c>
      <c r="P47" s="62" t="str">
        <f t="shared" si="9"/>
        <v>ผ่าน</v>
      </c>
      <c r="Q47" s="62" t="str">
        <f t="shared" si="10"/>
        <v>ผ่าน</v>
      </c>
      <c r="R47" s="62" t="str">
        <f t="shared" si="11"/>
        <v>ผ่าน</v>
      </c>
      <c r="S47" s="58"/>
      <c r="T47" s="51" t="s">
        <v>131</v>
      </c>
      <c r="U47" s="51" t="s">
        <v>131</v>
      </c>
      <c r="V47" s="63" t="s">
        <v>261</v>
      </c>
      <c r="W47" s="63"/>
      <c r="X47" s="64"/>
      <c r="Y47" s="64"/>
      <c r="Z47" s="65"/>
      <c r="AA47" s="65"/>
      <c r="AB47" s="63"/>
      <c r="AC47" s="65"/>
      <c r="AD47" s="63"/>
      <c r="AE47" s="63"/>
      <c r="AF47" s="65"/>
      <c r="AG47" s="63"/>
      <c r="AH47" s="63"/>
      <c r="AI47" s="63"/>
      <c r="AJ47" s="63"/>
      <c r="AK47" s="66"/>
      <c r="AL47" s="51"/>
    </row>
    <row r="48" spans="1:38" s="70" customFormat="1" x14ac:dyDescent="0.45">
      <c r="A48" s="40">
        <v>42</v>
      </c>
      <c r="B48" s="40">
        <v>8</v>
      </c>
      <c r="C48" s="67" t="s">
        <v>55</v>
      </c>
      <c r="D48" s="40" t="s">
        <v>63</v>
      </c>
      <c r="E48" s="67" t="s">
        <v>189</v>
      </c>
      <c r="F48" s="103" t="s">
        <v>143</v>
      </c>
      <c r="G48" s="59">
        <v>37816789.07</v>
      </c>
      <c r="H48" s="60">
        <v>44877</v>
      </c>
      <c r="I48" s="61">
        <v>842.68</v>
      </c>
      <c r="J48" s="61">
        <v>957.8</v>
      </c>
      <c r="K48" s="59">
        <v>34183205.130000003</v>
      </c>
      <c r="L48" s="59">
        <v>1633.7800000000002</v>
      </c>
      <c r="M48" s="59">
        <v>2002.53</v>
      </c>
      <c r="N48" s="59">
        <v>17070.05</v>
      </c>
      <c r="O48" s="59">
        <v>22731.662100000001</v>
      </c>
      <c r="P48" s="62" t="str">
        <f t="shared" si="9"/>
        <v>ผ่าน</v>
      </c>
      <c r="Q48" s="62" t="str">
        <f t="shared" si="10"/>
        <v>ผ่าน</v>
      </c>
      <c r="R48" s="62" t="str">
        <f t="shared" si="11"/>
        <v>ผ่าน</v>
      </c>
      <c r="S48" s="67"/>
      <c r="T48" s="68" t="s">
        <v>276</v>
      </c>
      <c r="U48" s="68" t="s">
        <v>141</v>
      </c>
      <c r="V48" s="63" t="s">
        <v>273</v>
      </c>
      <c r="W48" s="63"/>
      <c r="X48" s="64"/>
      <c r="Y48" s="64"/>
      <c r="Z48" s="65"/>
      <c r="AA48" s="65"/>
      <c r="AB48" s="65"/>
      <c r="AC48" s="65"/>
      <c r="AD48" s="63"/>
      <c r="AE48" s="63"/>
      <c r="AF48" s="63"/>
      <c r="AG48" s="63"/>
      <c r="AH48" s="63"/>
      <c r="AI48" s="63"/>
      <c r="AJ48" s="63"/>
      <c r="AK48" s="69"/>
      <c r="AL48" s="68"/>
    </row>
    <row r="49" spans="1:38" s="70" customFormat="1" x14ac:dyDescent="0.45">
      <c r="A49" s="40">
        <v>43</v>
      </c>
      <c r="B49" s="40">
        <v>8</v>
      </c>
      <c r="C49" s="67" t="s">
        <v>55</v>
      </c>
      <c r="D49" s="40" t="s">
        <v>64</v>
      </c>
      <c r="E49" s="67" t="s">
        <v>190</v>
      </c>
      <c r="F49" s="67" t="s">
        <v>135</v>
      </c>
      <c r="G49" s="59">
        <v>10460876.27</v>
      </c>
      <c r="H49" s="60">
        <v>14669</v>
      </c>
      <c r="I49" s="61">
        <v>713.13</v>
      </c>
      <c r="J49" s="61">
        <v>803.39</v>
      </c>
      <c r="K49" s="59">
        <v>3859642.8</v>
      </c>
      <c r="L49" s="59">
        <v>272.75</v>
      </c>
      <c r="M49" s="59">
        <v>325.08999999999997</v>
      </c>
      <c r="N49" s="59">
        <v>11872.64</v>
      </c>
      <c r="O49" s="59">
        <v>19257.957600000002</v>
      </c>
      <c r="P49" s="62" t="str">
        <f t="shared" si="9"/>
        <v>ผ่าน</v>
      </c>
      <c r="Q49" s="62" t="str">
        <f t="shared" si="10"/>
        <v>ผ่าน</v>
      </c>
      <c r="R49" s="62" t="str">
        <f t="shared" si="11"/>
        <v>ผ่าน</v>
      </c>
      <c r="S49" s="67"/>
      <c r="T49" s="68" t="s">
        <v>135</v>
      </c>
      <c r="U49" s="68" t="s">
        <v>135</v>
      </c>
      <c r="V49" s="63" t="s">
        <v>266</v>
      </c>
      <c r="W49" s="63"/>
      <c r="X49" s="64"/>
      <c r="Y49" s="64"/>
      <c r="Z49" s="65"/>
      <c r="AA49" s="65"/>
      <c r="AB49" s="65"/>
      <c r="AC49" s="65"/>
      <c r="AD49" s="63"/>
      <c r="AE49" s="63"/>
      <c r="AF49" s="63"/>
      <c r="AG49" s="63"/>
      <c r="AH49" s="63"/>
      <c r="AI49" s="63"/>
      <c r="AJ49" s="63"/>
      <c r="AK49" s="69"/>
      <c r="AL49" s="68"/>
    </row>
    <row r="50" spans="1:38" s="70" customFormat="1" x14ac:dyDescent="0.45">
      <c r="A50" s="40">
        <v>44</v>
      </c>
      <c r="B50" s="40">
        <v>8</v>
      </c>
      <c r="C50" s="67" t="s">
        <v>55</v>
      </c>
      <c r="D50" s="40" t="s">
        <v>65</v>
      </c>
      <c r="E50" s="67" t="s">
        <v>191</v>
      </c>
      <c r="F50" s="34" t="s">
        <v>139</v>
      </c>
      <c r="G50" s="59">
        <v>18304078.800000001</v>
      </c>
      <c r="H50" s="60">
        <v>22275</v>
      </c>
      <c r="I50" s="61">
        <v>821.73</v>
      </c>
      <c r="J50" s="61">
        <v>780.95</v>
      </c>
      <c r="K50" s="59">
        <v>10139293.210000001</v>
      </c>
      <c r="L50" s="161">
        <v>562.53</v>
      </c>
      <c r="M50" s="59">
        <v>599.51</v>
      </c>
      <c r="N50" s="59">
        <v>16912.650000000001</v>
      </c>
      <c r="O50" s="59">
        <v>17882.720499999999</v>
      </c>
      <c r="P50" s="62" t="str">
        <f t="shared" si="9"/>
        <v>ไม่ผ่าน</v>
      </c>
      <c r="Q50" s="62" t="str">
        <f t="shared" si="10"/>
        <v>ผ่าน</v>
      </c>
      <c r="R50" s="62" t="str">
        <f t="shared" si="11"/>
        <v>ไม่ผ่าน</v>
      </c>
      <c r="S50" s="67"/>
      <c r="T50" s="68" t="s">
        <v>139</v>
      </c>
      <c r="U50" s="68" t="s">
        <v>135</v>
      </c>
      <c r="V50" s="63" t="s">
        <v>266</v>
      </c>
      <c r="W50" s="63"/>
      <c r="X50" s="64"/>
      <c r="Y50" s="64"/>
      <c r="Z50" s="65"/>
      <c r="AA50" s="65"/>
      <c r="AB50" s="65"/>
      <c r="AC50" s="65"/>
      <c r="AD50" s="63"/>
      <c r="AE50" s="63"/>
      <c r="AF50" s="63"/>
      <c r="AG50" s="63"/>
      <c r="AH50" s="63"/>
      <c r="AI50" s="63"/>
      <c r="AJ50" s="63"/>
      <c r="AK50" s="69"/>
      <c r="AL50" s="68"/>
    </row>
    <row r="51" spans="1:38" s="70" customFormat="1" x14ac:dyDescent="0.45">
      <c r="A51" s="40">
        <v>45</v>
      </c>
      <c r="B51" s="40">
        <v>8</v>
      </c>
      <c r="C51" s="67" t="s">
        <v>55</v>
      </c>
      <c r="D51" s="40" t="s">
        <v>66</v>
      </c>
      <c r="E51" s="67" t="s">
        <v>192</v>
      </c>
      <c r="F51" s="34" t="s">
        <v>139</v>
      </c>
      <c r="G51" s="59">
        <v>21343403.350000001</v>
      </c>
      <c r="H51" s="60">
        <v>25125</v>
      </c>
      <c r="I51" s="61">
        <v>849.49</v>
      </c>
      <c r="J51" s="61">
        <v>780.95</v>
      </c>
      <c r="K51" s="59">
        <v>10193480.73</v>
      </c>
      <c r="L51" s="161">
        <v>644.79999999999995</v>
      </c>
      <c r="M51" s="59">
        <v>676.93</v>
      </c>
      <c r="N51" s="59">
        <v>15058.32</v>
      </c>
      <c r="O51" s="59">
        <v>17882.720499999999</v>
      </c>
      <c r="P51" s="62" t="str">
        <f t="shared" si="9"/>
        <v>ไม่ผ่าน</v>
      </c>
      <c r="Q51" s="62" t="str">
        <f t="shared" si="10"/>
        <v>ผ่าน</v>
      </c>
      <c r="R51" s="62" t="str">
        <f t="shared" si="11"/>
        <v>ไม่ผ่าน</v>
      </c>
      <c r="S51" s="156"/>
      <c r="T51" s="68" t="s">
        <v>139</v>
      </c>
      <c r="U51" s="68" t="s">
        <v>135</v>
      </c>
      <c r="V51" s="63" t="s">
        <v>266</v>
      </c>
      <c r="W51" s="63"/>
      <c r="X51" s="64"/>
      <c r="Y51" s="64"/>
      <c r="Z51" s="65"/>
      <c r="AA51" s="65"/>
      <c r="AB51" s="65"/>
      <c r="AC51" s="65"/>
      <c r="AD51" s="63"/>
      <c r="AE51" s="63"/>
      <c r="AF51" s="63"/>
      <c r="AG51" s="63"/>
      <c r="AH51" s="63"/>
      <c r="AI51" s="63"/>
      <c r="AJ51" s="63"/>
      <c r="AK51" s="69"/>
      <c r="AL51" s="68"/>
    </row>
    <row r="52" spans="1:38" x14ac:dyDescent="0.45">
      <c r="A52" s="30">
        <v>46</v>
      </c>
      <c r="B52" s="30">
        <v>8</v>
      </c>
      <c r="C52" s="58" t="s">
        <v>55</v>
      </c>
      <c r="D52" s="30" t="s">
        <v>67</v>
      </c>
      <c r="E52" s="58" t="s">
        <v>193</v>
      </c>
      <c r="F52" s="34" t="s">
        <v>134</v>
      </c>
      <c r="G52" s="59">
        <v>8897391.6600000001</v>
      </c>
      <c r="H52" s="60">
        <v>6199</v>
      </c>
      <c r="I52" s="61">
        <v>1435.29</v>
      </c>
      <c r="J52" s="61">
        <v>860.94</v>
      </c>
      <c r="K52" s="59">
        <v>5089220.58</v>
      </c>
      <c r="L52" s="152">
        <v>335.01</v>
      </c>
      <c r="M52" s="59">
        <v>300.55</v>
      </c>
      <c r="N52" s="59">
        <v>16933.189999999999</v>
      </c>
      <c r="O52" s="59">
        <v>23323.6836</v>
      </c>
      <c r="P52" s="62" t="str">
        <f t="shared" si="9"/>
        <v>ไม่ผ่าน</v>
      </c>
      <c r="Q52" s="62" t="str">
        <f t="shared" si="10"/>
        <v>ผ่าน</v>
      </c>
      <c r="R52" s="62" t="str">
        <f t="shared" si="11"/>
        <v>ไม่ผ่าน</v>
      </c>
      <c r="S52" s="58"/>
      <c r="T52" s="51" t="s">
        <v>134</v>
      </c>
      <c r="U52" s="51" t="s">
        <v>134</v>
      </c>
      <c r="V52" s="63" t="s">
        <v>267</v>
      </c>
      <c r="W52" s="63"/>
      <c r="X52" s="64"/>
      <c r="Y52" s="64"/>
      <c r="Z52" s="65"/>
      <c r="AA52" s="65"/>
      <c r="AB52" s="65"/>
      <c r="AC52" s="65"/>
      <c r="AD52" s="63"/>
      <c r="AE52" s="63"/>
      <c r="AF52" s="63"/>
      <c r="AG52" s="63"/>
      <c r="AH52" s="63"/>
      <c r="AI52" s="63"/>
      <c r="AJ52" s="63"/>
      <c r="AK52" s="66"/>
      <c r="AL52" s="51"/>
    </row>
    <row r="53" spans="1:38" x14ac:dyDescent="0.45">
      <c r="A53" s="30">
        <v>47</v>
      </c>
      <c r="B53" s="30">
        <v>8</v>
      </c>
      <c r="C53" s="58" t="s">
        <v>55</v>
      </c>
      <c r="D53" s="30" t="s">
        <v>68</v>
      </c>
      <c r="E53" s="58" t="s">
        <v>194</v>
      </c>
      <c r="F53" s="58" t="s">
        <v>134</v>
      </c>
      <c r="G53" s="59">
        <v>5885363.6699999999</v>
      </c>
      <c r="H53" s="60">
        <v>9191</v>
      </c>
      <c r="I53" s="61">
        <v>640.34</v>
      </c>
      <c r="J53" s="61">
        <v>860.94</v>
      </c>
      <c r="K53" s="59">
        <v>3948177.13</v>
      </c>
      <c r="L53" s="152">
        <v>240.5</v>
      </c>
      <c r="M53" s="61">
        <v>207.84</v>
      </c>
      <c r="N53" s="59">
        <v>18996.689999999999</v>
      </c>
      <c r="O53" s="59">
        <v>23323.6836</v>
      </c>
      <c r="P53" s="62" t="str">
        <f t="shared" si="9"/>
        <v>ผ่าน</v>
      </c>
      <c r="Q53" s="62" t="str">
        <f t="shared" si="10"/>
        <v>ผ่าน</v>
      </c>
      <c r="R53" s="62" t="str">
        <f t="shared" si="11"/>
        <v>ผ่าน</v>
      </c>
      <c r="S53" s="58"/>
      <c r="T53" s="51" t="s">
        <v>134</v>
      </c>
      <c r="U53" s="51" t="s">
        <v>134</v>
      </c>
      <c r="V53" s="63" t="s">
        <v>267</v>
      </c>
      <c r="W53" s="63"/>
      <c r="X53" s="64"/>
      <c r="Y53" s="64"/>
      <c r="Z53" s="65"/>
      <c r="AA53" s="65"/>
      <c r="AB53" s="65"/>
      <c r="AC53" s="65"/>
      <c r="AD53" s="63"/>
      <c r="AE53" s="63"/>
      <c r="AF53" s="65"/>
      <c r="AG53" s="63"/>
      <c r="AH53" s="63"/>
      <c r="AI53" s="63"/>
      <c r="AJ53" s="63"/>
      <c r="AK53" s="66"/>
      <c r="AL53" s="51"/>
    </row>
    <row r="54" spans="1:38" x14ac:dyDescent="0.45">
      <c r="A54" s="30">
        <v>48</v>
      </c>
      <c r="B54" s="30">
        <v>8</v>
      </c>
      <c r="C54" s="58" t="s">
        <v>55</v>
      </c>
      <c r="D54" s="30" t="s">
        <v>69</v>
      </c>
      <c r="E54" s="58" t="s">
        <v>195</v>
      </c>
      <c r="F54" s="73" t="s">
        <v>134</v>
      </c>
      <c r="G54" s="59">
        <v>10505573</v>
      </c>
      <c r="H54" s="60">
        <v>16570</v>
      </c>
      <c r="I54" s="61">
        <v>634.01</v>
      </c>
      <c r="J54" s="61">
        <v>860.94</v>
      </c>
      <c r="K54" s="59">
        <v>5299760.5599999996</v>
      </c>
      <c r="L54" s="152">
        <v>410.51</v>
      </c>
      <c r="M54" s="59">
        <v>357.29</v>
      </c>
      <c r="N54" s="59">
        <v>14833.2</v>
      </c>
      <c r="O54" s="59">
        <v>23323.6836</v>
      </c>
      <c r="P54" s="62" t="str">
        <f t="shared" si="9"/>
        <v>ผ่าน</v>
      </c>
      <c r="Q54" s="62" t="str">
        <f t="shared" si="10"/>
        <v>ผ่าน</v>
      </c>
      <c r="R54" s="62" t="str">
        <f t="shared" si="11"/>
        <v>ผ่าน</v>
      </c>
      <c r="S54" s="58"/>
      <c r="T54" s="51" t="s">
        <v>134</v>
      </c>
      <c r="U54" s="51" t="s">
        <v>134</v>
      </c>
      <c r="V54" s="63" t="s">
        <v>267</v>
      </c>
      <c r="W54" s="63"/>
      <c r="X54" s="64"/>
      <c r="Y54" s="64"/>
      <c r="Z54" s="65"/>
      <c r="AA54" s="65"/>
      <c r="AB54" s="65"/>
      <c r="AC54" s="65"/>
      <c r="AD54" s="63"/>
      <c r="AE54" s="63"/>
      <c r="AF54" s="63"/>
      <c r="AG54" s="63"/>
      <c r="AH54" s="63"/>
      <c r="AI54" s="63"/>
      <c r="AJ54" s="63"/>
      <c r="AK54" s="66"/>
      <c r="AL54" s="51"/>
    </row>
    <row r="55" spans="1:38" x14ac:dyDescent="0.45">
      <c r="A55" s="30">
        <v>49</v>
      </c>
      <c r="B55" s="30">
        <v>8</v>
      </c>
      <c r="C55" s="58" t="s">
        <v>55</v>
      </c>
      <c r="D55" s="30" t="s">
        <v>70</v>
      </c>
      <c r="E55" s="58" t="s">
        <v>196</v>
      </c>
      <c r="F55" s="58" t="s">
        <v>135</v>
      </c>
      <c r="G55" s="59">
        <v>10249592.560000001</v>
      </c>
      <c r="H55" s="60">
        <v>15017</v>
      </c>
      <c r="I55" s="61">
        <v>682.53</v>
      </c>
      <c r="J55" s="61">
        <v>803.39</v>
      </c>
      <c r="K55" s="59">
        <v>3218886.77</v>
      </c>
      <c r="L55" s="59">
        <v>233.19</v>
      </c>
      <c r="M55" s="61">
        <v>251.23</v>
      </c>
      <c r="N55" s="59">
        <v>12812.44</v>
      </c>
      <c r="O55" s="59">
        <v>19257.957600000002</v>
      </c>
      <c r="P55" s="62" t="str">
        <f t="shared" si="9"/>
        <v>ผ่าน</v>
      </c>
      <c r="Q55" s="62" t="str">
        <f t="shared" si="10"/>
        <v>ผ่าน</v>
      </c>
      <c r="R55" s="62" t="str">
        <f t="shared" si="11"/>
        <v>ผ่าน</v>
      </c>
      <c r="S55" s="58"/>
      <c r="T55" s="51" t="s">
        <v>135</v>
      </c>
      <c r="U55" s="51" t="s">
        <v>135</v>
      </c>
      <c r="V55" s="63" t="s">
        <v>266</v>
      </c>
      <c r="W55" s="63"/>
      <c r="X55" s="64"/>
      <c r="Y55" s="64"/>
      <c r="Z55" s="65"/>
      <c r="AA55" s="65"/>
      <c r="AB55" s="65"/>
      <c r="AC55" s="65"/>
      <c r="AD55" s="63"/>
      <c r="AE55" s="63"/>
      <c r="AF55" s="65"/>
      <c r="AG55" s="63"/>
      <c r="AH55" s="63"/>
      <c r="AI55" s="63"/>
      <c r="AJ55" s="63"/>
      <c r="AK55" s="66"/>
      <c r="AL55" s="51"/>
    </row>
    <row r="56" spans="1:38" x14ac:dyDescent="0.45">
      <c r="A56" s="30">
        <v>50</v>
      </c>
      <c r="B56" s="30">
        <v>8</v>
      </c>
      <c r="C56" s="58" t="s">
        <v>55</v>
      </c>
      <c r="D56" s="30" t="s">
        <v>71</v>
      </c>
      <c r="E56" s="58" t="s">
        <v>197</v>
      </c>
      <c r="F56" s="73" t="s">
        <v>134</v>
      </c>
      <c r="G56" s="59">
        <v>8700724.6099999994</v>
      </c>
      <c r="H56" s="60">
        <v>11084</v>
      </c>
      <c r="I56" s="61">
        <v>784.98</v>
      </c>
      <c r="J56" s="61">
        <v>860.94</v>
      </c>
      <c r="K56" s="59">
        <v>3087355.76</v>
      </c>
      <c r="L56" s="152">
        <v>286.88</v>
      </c>
      <c r="M56" s="59">
        <v>179.72</v>
      </c>
      <c r="N56" s="59">
        <v>17178.98</v>
      </c>
      <c r="O56" s="59">
        <v>23323.6836</v>
      </c>
      <c r="P56" s="62" t="str">
        <f t="shared" si="9"/>
        <v>ผ่าน</v>
      </c>
      <c r="Q56" s="62" t="str">
        <f t="shared" si="10"/>
        <v>ผ่าน</v>
      </c>
      <c r="R56" s="62" t="str">
        <f t="shared" si="11"/>
        <v>ผ่าน</v>
      </c>
      <c r="S56" s="58"/>
      <c r="T56" s="51" t="s">
        <v>134</v>
      </c>
      <c r="U56" s="51" t="s">
        <v>134</v>
      </c>
      <c r="V56" s="63" t="s">
        <v>267</v>
      </c>
      <c r="W56" s="63"/>
      <c r="X56" s="64"/>
      <c r="Y56" s="64"/>
      <c r="Z56" s="65"/>
      <c r="AA56" s="65"/>
      <c r="AB56" s="65"/>
      <c r="AC56" s="65"/>
      <c r="AD56" s="63"/>
      <c r="AE56" s="63"/>
      <c r="AF56" s="63"/>
      <c r="AG56" s="63"/>
      <c r="AH56" s="63"/>
      <c r="AI56" s="63"/>
      <c r="AJ56" s="63"/>
      <c r="AK56" s="66"/>
      <c r="AL56" s="51"/>
    </row>
    <row r="57" spans="1:38" s="92" customFormat="1" x14ac:dyDescent="0.45">
      <c r="A57" s="42">
        <v>51</v>
      </c>
      <c r="B57" s="42">
        <v>8</v>
      </c>
      <c r="C57" s="90" t="s">
        <v>55</v>
      </c>
      <c r="D57" s="42" t="s">
        <v>72</v>
      </c>
      <c r="E57" s="90" t="s">
        <v>198</v>
      </c>
      <c r="F57" s="90" t="s">
        <v>144</v>
      </c>
      <c r="G57" s="59">
        <v>48922832.859999999</v>
      </c>
      <c r="H57" s="60">
        <v>65709</v>
      </c>
      <c r="I57" s="61">
        <v>744.54</v>
      </c>
      <c r="J57" s="61">
        <v>845.93</v>
      </c>
      <c r="K57" s="59">
        <v>39994589.920000002</v>
      </c>
      <c r="L57" s="59">
        <v>2237.8000000000002</v>
      </c>
      <c r="M57" s="59">
        <v>2797.76</v>
      </c>
      <c r="N57" s="59">
        <v>14295.22</v>
      </c>
      <c r="O57" s="59">
        <v>19523.624800000001</v>
      </c>
      <c r="P57" s="62" t="str">
        <f t="shared" si="9"/>
        <v>ผ่าน</v>
      </c>
      <c r="Q57" s="62" t="str">
        <f t="shared" si="10"/>
        <v>ผ่าน</v>
      </c>
      <c r="R57" s="62" t="str">
        <f t="shared" si="11"/>
        <v>ผ่าน</v>
      </c>
      <c r="S57" s="90"/>
      <c r="T57" s="91" t="s">
        <v>143</v>
      </c>
      <c r="U57" s="91" t="s">
        <v>144</v>
      </c>
      <c r="V57" s="63" t="s">
        <v>277</v>
      </c>
      <c r="W57" s="63"/>
      <c r="X57" s="64"/>
      <c r="Y57" s="64"/>
      <c r="Z57" s="65"/>
      <c r="AA57" s="65"/>
      <c r="AB57" s="65"/>
      <c r="AC57" s="65"/>
      <c r="AD57" s="63"/>
      <c r="AE57" s="63"/>
      <c r="AF57" s="63"/>
      <c r="AG57" s="63"/>
      <c r="AH57" s="63"/>
      <c r="AI57" s="63"/>
      <c r="AJ57" s="63"/>
      <c r="AK57" s="69"/>
      <c r="AL57" s="91"/>
    </row>
    <row r="58" spans="1:38" x14ac:dyDescent="0.45">
      <c r="A58" s="30">
        <v>52</v>
      </c>
      <c r="B58" s="30">
        <v>8</v>
      </c>
      <c r="C58" s="58" t="s">
        <v>55</v>
      </c>
      <c r="D58" s="30" t="s">
        <v>73</v>
      </c>
      <c r="E58" s="58" t="s">
        <v>199</v>
      </c>
      <c r="F58" s="73" t="s">
        <v>134</v>
      </c>
      <c r="G58" s="59">
        <v>8617440.4100000001</v>
      </c>
      <c r="H58" s="60">
        <v>8504</v>
      </c>
      <c r="I58" s="61">
        <v>1013.34</v>
      </c>
      <c r="J58" s="61">
        <v>860.94</v>
      </c>
      <c r="K58" s="59">
        <v>3802385.11</v>
      </c>
      <c r="L58" s="59">
        <v>145.65</v>
      </c>
      <c r="M58" s="59">
        <v>190.04</v>
      </c>
      <c r="N58" s="59">
        <v>20008.39</v>
      </c>
      <c r="O58" s="59">
        <v>23323.6836</v>
      </c>
      <c r="P58" s="62" t="str">
        <f t="shared" si="9"/>
        <v>ไม่ผ่าน</v>
      </c>
      <c r="Q58" s="62" t="str">
        <f t="shared" si="10"/>
        <v>ผ่าน</v>
      </c>
      <c r="R58" s="62" t="str">
        <f t="shared" si="11"/>
        <v>ไม่ผ่าน</v>
      </c>
      <c r="S58" s="58"/>
      <c r="T58" s="51" t="s">
        <v>134</v>
      </c>
      <c r="U58" s="51" t="s">
        <v>134</v>
      </c>
      <c r="V58" s="63" t="s">
        <v>267</v>
      </c>
      <c r="W58" s="63"/>
      <c r="X58" s="64"/>
      <c r="Y58" s="64"/>
      <c r="Z58" s="65"/>
      <c r="AA58" s="65"/>
      <c r="AB58" s="65"/>
      <c r="AC58" s="65"/>
      <c r="AD58" s="63"/>
      <c r="AE58" s="63"/>
      <c r="AF58" s="63"/>
      <c r="AG58" s="63"/>
      <c r="AH58" s="63"/>
      <c r="AI58" s="63"/>
      <c r="AJ58" s="63"/>
      <c r="AK58" s="66"/>
      <c r="AL58" s="51"/>
    </row>
    <row r="59" spans="1:38" s="82" customFormat="1" x14ac:dyDescent="0.45">
      <c r="A59" s="74"/>
      <c r="B59" s="36"/>
      <c r="C59" s="75" t="s">
        <v>251</v>
      </c>
      <c r="D59" s="36"/>
      <c r="E59" s="75"/>
      <c r="F59" s="75"/>
      <c r="G59" s="76"/>
      <c r="H59" s="77"/>
      <c r="I59" s="76"/>
      <c r="J59" s="76"/>
      <c r="K59" s="76"/>
      <c r="L59" s="76"/>
      <c r="M59" s="78"/>
      <c r="N59" s="76"/>
      <c r="O59" s="76"/>
      <c r="P59" s="79"/>
      <c r="Q59" s="79"/>
      <c r="R59" s="79">
        <f>COUNTIF(R41:R58,"ไม่ผ่าน")</f>
        <v>6</v>
      </c>
      <c r="S59" s="80"/>
      <c r="T59" s="81"/>
      <c r="U59" s="81"/>
      <c r="V59" s="81"/>
      <c r="W59" s="63"/>
      <c r="X59" s="93"/>
      <c r="Y59" s="64"/>
      <c r="Z59" s="81"/>
      <c r="AA59" s="65"/>
      <c r="AB59" s="93"/>
      <c r="AC59" s="65"/>
      <c r="AD59" s="81"/>
      <c r="AE59" s="63"/>
      <c r="AF59" s="93"/>
      <c r="AG59" s="63"/>
      <c r="AH59" s="81"/>
      <c r="AI59" s="63"/>
      <c r="AJ59" s="81"/>
      <c r="AK59" s="66"/>
      <c r="AL59" s="81"/>
    </row>
    <row r="60" spans="1:38" x14ac:dyDescent="0.45">
      <c r="A60" s="30">
        <v>53</v>
      </c>
      <c r="B60" s="30">
        <v>8</v>
      </c>
      <c r="C60" s="58" t="s">
        <v>74</v>
      </c>
      <c r="D60" s="30" t="s">
        <v>75</v>
      </c>
      <c r="E60" s="58" t="s">
        <v>200</v>
      </c>
      <c r="F60" s="58" t="s">
        <v>129</v>
      </c>
      <c r="G60" s="59">
        <v>58537368.469999999</v>
      </c>
      <c r="H60" s="60">
        <v>80532</v>
      </c>
      <c r="I60" s="61">
        <v>726.88</v>
      </c>
      <c r="J60" s="61">
        <v>1071.42</v>
      </c>
      <c r="K60" s="59">
        <v>81719824.159999996</v>
      </c>
      <c r="L60" s="59">
        <v>4791.5500000000011</v>
      </c>
      <c r="M60" s="59">
        <v>6437.12</v>
      </c>
      <c r="N60" s="59">
        <v>12695.1</v>
      </c>
      <c r="O60" s="59">
        <v>16666.988300000001</v>
      </c>
      <c r="P60" s="62" t="str">
        <f t="shared" ref="P60:P68" si="12">IF(I60&lt;J60,"ผ่าน","ไม่ผ่าน")</f>
        <v>ผ่าน</v>
      </c>
      <c r="Q60" s="62" t="str">
        <f t="shared" ref="Q60:Q68" si="13">IF(N60&lt;O60,"ผ่าน","ไม่ผ่าน")</f>
        <v>ผ่าน</v>
      </c>
      <c r="R60" s="62" t="str">
        <f t="shared" ref="R60:R68" si="14">IF(AND(I60&lt;J60,N60&lt;O60),"ผ่าน","ไม่ผ่าน")</f>
        <v>ผ่าน</v>
      </c>
      <c r="S60" s="58"/>
      <c r="T60" s="51" t="s">
        <v>145</v>
      </c>
      <c r="U60" s="51" t="s">
        <v>145</v>
      </c>
      <c r="V60" s="63" t="s">
        <v>265</v>
      </c>
      <c r="W60" s="63"/>
      <c r="X60" s="64"/>
      <c r="Y60" s="64"/>
      <c r="Z60" s="65"/>
      <c r="AA60" s="65"/>
      <c r="AB60" s="65"/>
      <c r="AC60" s="65"/>
      <c r="AD60" s="63"/>
      <c r="AE60" s="63"/>
      <c r="AF60" s="63"/>
      <c r="AG60" s="63"/>
      <c r="AH60" s="63"/>
      <c r="AI60" s="63"/>
      <c r="AJ60" s="63"/>
      <c r="AK60" s="66"/>
      <c r="AL60" s="51"/>
    </row>
    <row r="61" spans="1:38" x14ac:dyDescent="0.45">
      <c r="A61" s="30">
        <v>54</v>
      </c>
      <c r="B61" s="30">
        <v>8</v>
      </c>
      <c r="C61" s="58" t="s">
        <v>74</v>
      </c>
      <c r="D61" s="30" t="s">
        <v>76</v>
      </c>
      <c r="E61" s="58" t="s">
        <v>201</v>
      </c>
      <c r="F61" s="58" t="s">
        <v>139</v>
      </c>
      <c r="G61" s="59">
        <v>19333417.600000001</v>
      </c>
      <c r="H61" s="60">
        <v>29569</v>
      </c>
      <c r="I61" s="61">
        <v>653.84</v>
      </c>
      <c r="J61" s="61">
        <v>780.95</v>
      </c>
      <c r="K61" s="59">
        <v>14110204.84</v>
      </c>
      <c r="L61" s="59">
        <v>677.37</v>
      </c>
      <c r="M61" s="59">
        <v>876.62</v>
      </c>
      <c r="N61" s="59">
        <v>16096.24</v>
      </c>
      <c r="O61" s="59">
        <v>17882.720499999999</v>
      </c>
      <c r="P61" s="62" t="str">
        <f t="shared" si="12"/>
        <v>ผ่าน</v>
      </c>
      <c r="Q61" s="62" t="str">
        <f t="shared" si="13"/>
        <v>ผ่าน</v>
      </c>
      <c r="R61" s="62" t="str">
        <f t="shared" si="14"/>
        <v>ผ่าน</v>
      </c>
      <c r="S61" s="58"/>
      <c r="T61" s="51" t="s">
        <v>139</v>
      </c>
      <c r="U61" s="51" t="s">
        <v>139</v>
      </c>
      <c r="V61" s="63" t="s">
        <v>269</v>
      </c>
      <c r="W61" s="63"/>
      <c r="X61" s="64"/>
      <c r="Y61" s="64"/>
      <c r="Z61" s="65"/>
      <c r="AA61" s="65"/>
      <c r="AB61" s="65"/>
      <c r="AC61" s="65"/>
      <c r="AD61" s="63"/>
      <c r="AE61" s="63"/>
      <c r="AF61" s="63"/>
      <c r="AG61" s="63"/>
      <c r="AH61" s="63"/>
      <c r="AI61" s="63"/>
      <c r="AJ61" s="63"/>
      <c r="AK61" s="66"/>
      <c r="AL61" s="51"/>
    </row>
    <row r="62" spans="1:38" x14ac:dyDescent="0.45">
      <c r="A62" s="30">
        <v>55</v>
      </c>
      <c r="B62" s="30">
        <v>8</v>
      </c>
      <c r="C62" s="58" t="s">
        <v>74</v>
      </c>
      <c r="D62" s="30" t="s">
        <v>77</v>
      </c>
      <c r="E62" s="58" t="s">
        <v>202</v>
      </c>
      <c r="F62" s="73" t="s">
        <v>134</v>
      </c>
      <c r="G62" s="59">
        <v>8827292.7599999998</v>
      </c>
      <c r="H62" s="60">
        <v>11488</v>
      </c>
      <c r="I62" s="61">
        <v>768.39</v>
      </c>
      <c r="J62" s="61">
        <v>860.94</v>
      </c>
      <c r="K62" s="59">
        <v>3566794.12</v>
      </c>
      <c r="L62" s="152">
        <v>184.89</v>
      </c>
      <c r="M62" s="61">
        <v>169.45</v>
      </c>
      <c r="N62" s="59">
        <v>21049.81</v>
      </c>
      <c r="O62" s="59">
        <v>23323.6836</v>
      </c>
      <c r="P62" s="62" t="str">
        <f t="shared" si="12"/>
        <v>ผ่าน</v>
      </c>
      <c r="Q62" s="62" t="str">
        <f t="shared" si="13"/>
        <v>ผ่าน</v>
      </c>
      <c r="R62" s="62" t="str">
        <f t="shared" si="14"/>
        <v>ผ่าน</v>
      </c>
      <c r="S62" s="58"/>
      <c r="T62" s="51" t="s">
        <v>134</v>
      </c>
      <c r="U62" s="51" t="s">
        <v>134</v>
      </c>
      <c r="V62" s="63" t="s">
        <v>267</v>
      </c>
      <c r="W62" s="63"/>
      <c r="X62" s="64"/>
      <c r="Y62" s="64"/>
      <c r="Z62" s="65"/>
      <c r="AA62" s="65"/>
      <c r="AB62" s="65"/>
      <c r="AC62" s="65"/>
      <c r="AD62" s="63"/>
      <c r="AE62" s="63"/>
      <c r="AF62" s="65"/>
      <c r="AG62" s="63"/>
      <c r="AH62" s="63"/>
      <c r="AI62" s="63"/>
      <c r="AJ62" s="63"/>
      <c r="AK62" s="66"/>
      <c r="AL62" s="51"/>
    </row>
    <row r="63" spans="1:38" x14ac:dyDescent="0.45">
      <c r="A63" s="30">
        <v>56</v>
      </c>
      <c r="B63" s="30">
        <v>8</v>
      </c>
      <c r="C63" s="58" t="s">
        <v>74</v>
      </c>
      <c r="D63" s="30" t="s">
        <v>78</v>
      </c>
      <c r="E63" s="58" t="s">
        <v>203</v>
      </c>
      <c r="F63" s="58" t="s">
        <v>134</v>
      </c>
      <c r="G63" s="59">
        <v>9149967.0199999996</v>
      </c>
      <c r="H63" s="60">
        <v>12574</v>
      </c>
      <c r="I63" s="61">
        <v>727.69</v>
      </c>
      <c r="J63" s="61">
        <v>860.94</v>
      </c>
      <c r="K63" s="59">
        <v>5565021.6299999999</v>
      </c>
      <c r="L63" s="59">
        <v>298.27999999999997</v>
      </c>
      <c r="M63" s="59">
        <v>353.43</v>
      </c>
      <c r="N63" s="59">
        <v>15745.68</v>
      </c>
      <c r="O63" s="59">
        <v>23323.6836</v>
      </c>
      <c r="P63" s="62" t="str">
        <f t="shared" si="12"/>
        <v>ผ่าน</v>
      </c>
      <c r="Q63" s="62" t="str">
        <f t="shared" si="13"/>
        <v>ผ่าน</v>
      </c>
      <c r="R63" s="62" t="str">
        <f t="shared" si="14"/>
        <v>ผ่าน</v>
      </c>
      <c r="S63" s="58"/>
      <c r="T63" s="51" t="s">
        <v>134</v>
      </c>
      <c r="U63" s="51" t="s">
        <v>134</v>
      </c>
      <c r="V63" s="63" t="s">
        <v>267</v>
      </c>
      <c r="W63" s="63"/>
      <c r="X63" s="64"/>
      <c r="Y63" s="64"/>
      <c r="Z63" s="65"/>
      <c r="AA63" s="65"/>
      <c r="AB63" s="65"/>
      <c r="AC63" s="65"/>
      <c r="AD63" s="63"/>
      <c r="AE63" s="63"/>
      <c r="AF63" s="63"/>
      <c r="AG63" s="63"/>
      <c r="AH63" s="63"/>
      <c r="AI63" s="63"/>
      <c r="AJ63" s="63"/>
      <c r="AK63" s="66"/>
      <c r="AL63" s="51"/>
    </row>
    <row r="64" spans="1:38" s="70" customFormat="1" x14ac:dyDescent="0.45">
      <c r="A64" s="40">
        <v>57</v>
      </c>
      <c r="B64" s="40">
        <v>8</v>
      </c>
      <c r="C64" s="67" t="s">
        <v>74</v>
      </c>
      <c r="D64" s="40" t="s">
        <v>79</v>
      </c>
      <c r="E64" s="67" t="s">
        <v>204</v>
      </c>
      <c r="F64" s="67" t="s">
        <v>145</v>
      </c>
      <c r="G64" s="59">
        <v>35483613.960000001</v>
      </c>
      <c r="H64" s="60">
        <v>43616</v>
      </c>
      <c r="I64" s="61">
        <v>813.55</v>
      </c>
      <c r="J64" s="61">
        <v>981.62</v>
      </c>
      <c r="K64" s="59">
        <v>66275428.049999997</v>
      </c>
      <c r="L64" s="59">
        <v>2859.37</v>
      </c>
      <c r="M64" s="59">
        <v>3849</v>
      </c>
      <c r="N64" s="59">
        <v>17218.849999999999</v>
      </c>
      <c r="O64" s="59">
        <v>17984.211800000001</v>
      </c>
      <c r="P64" s="165" t="str">
        <f t="shared" si="12"/>
        <v>ผ่าน</v>
      </c>
      <c r="Q64" s="165" t="str">
        <f t="shared" si="13"/>
        <v>ผ่าน</v>
      </c>
      <c r="R64" s="165" t="str">
        <f t="shared" si="14"/>
        <v>ผ่าน</v>
      </c>
      <c r="S64" s="67" t="s">
        <v>315</v>
      </c>
      <c r="T64" s="68" t="s">
        <v>142</v>
      </c>
      <c r="U64" s="68" t="s">
        <v>142</v>
      </c>
      <c r="V64" s="63" t="s">
        <v>270</v>
      </c>
      <c r="W64" s="63"/>
      <c r="X64" s="64"/>
      <c r="Y64" s="64"/>
      <c r="Z64" s="65"/>
      <c r="AA64" s="65"/>
      <c r="AB64" s="65"/>
      <c r="AC64" s="65"/>
      <c r="AD64" s="63"/>
      <c r="AE64" s="63"/>
      <c r="AF64" s="63"/>
      <c r="AG64" s="63"/>
      <c r="AH64" s="63"/>
      <c r="AI64" s="63"/>
      <c r="AJ64" s="63"/>
      <c r="AK64" s="69"/>
      <c r="AL64" s="68"/>
    </row>
    <row r="65" spans="1:38" s="70" customFormat="1" x14ac:dyDescent="0.45">
      <c r="A65" s="40">
        <v>58</v>
      </c>
      <c r="B65" s="40">
        <v>8</v>
      </c>
      <c r="C65" s="67" t="s">
        <v>74</v>
      </c>
      <c r="D65" s="40" t="s">
        <v>80</v>
      </c>
      <c r="E65" s="67" t="s">
        <v>205</v>
      </c>
      <c r="F65" s="90" t="s">
        <v>132</v>
      </c>
      <c r="G65" s="59">
        <v>6699133.4000000004</v>
      </c>
      <c r="H65" s="60">
        <v>10064</v>
      </c>
      <c r="I65" s="61">
        <v>665.65</v>
      </c>
      <c r="J65" s="61">
        <v>804.69</v>
      </c>
      <c r="K65" s="59">
        <v>2827940.9</v>
      </c>
      <c r="L65" s="152">
        <v>183.85</v>
      </c>
      <c r="M65" s="61">
        <v>172.93</v>
      </c>
      <c r="N65" s="83">
        <v>16353.54</v>
      </c>
      <c r="O65" s="59">
        <v>18870.412700000001</v>
      </c>
      <c r="P65" s="62" t="str">
        <f t="shared" si="12"/>
        <v>ผ่าน</v>
      </c>
      <c r="Q65" s="94" t="str">
        <f t="shared" si="13"/>
        <v>ผ่าน</v>
      </c>
      <c r="R65" s="62" t="str">
        <f t="shared" si="14"/>
        <v>ผ่าน</v>
      </c>
      <c r="S65" s="41"/>
      <c r="T65" s="44" t="s">
        <v>133</v>
      </c>
      <c r="U65" s="44" t="s">
        <v>132</v>
      </c>
      <c r="V65" s="63" t="s">
        <v>262</v>
      </c>
      <c r="W65" s="63"/>
      <c r="X65" s="64"/>
      <c r="Y65" s="64"/>
      <c r="Z65" s="65"/>
      <c r="AA65" s="65"/>
      <c r="AB65" s="65"/>
      <c r="AC65" s="65"/>
      <c r="AD65" s="63"/>
      <c r="AE65" s="63"/>
      <c r="AF65" s="65"/>
      <c r="AG65" s="63"/>
      <c r="AH65" s="63"/>
      <c r="AI65" s="63"/>
      <c r="AJ65" s="63"/>
      <c r="AK65" s="69"/>
      <c r="AL65" s="68"/>
    </row>
    <row r="66" spans="1:38" s="70" customFormat="1" x14ac:dyDescent="0.45">
      <c r="A66" s="40">
        <v>59</v>
      </c>
      <c r="B66" s="40">
        <v>8</v>
      </c>
      <c r="C66" s="67" t="s">
        <v>74</v>
      </c>
      <c r="D66" s="40" t="s">
        <v>81</v>
      </c>
      <c r="E66" s="67" t="s">
        <v>206</v>
      </c>
      <c r="F66" s="106" t="s">
        <v>131</v>
      </c>
      <c r="G66" s="59">
        <v>4180265.29</v>
      </c>
      <c r="H66" s="60">
        <v>5804</v>
      </c>
      <c r="I66" s="59">
        <v>720.24</v>
      </c>
      <c r="J66" s="59">
        <v>1133.19</v>
      </c>
      <c r="K66" s="89">
        <v>3383311.85</v>
      </c>
      <c r="L66" s="162">
        <v>180.90999999999997</v>
      </c>
      <c r="M66" s="61">
        <v>166.29</v>
      </c>
      <c r="N66" s="95">
        <v>20345.38</v>
      </c>
      <c r="O66" s="59">
        <v>31636.838400000001</v>
      </c>
      <c r="P66" s="62" t="str">
        <f>IF(I66&lt;J66,"ผ่าน","ไม่ผ่าน")</f>
        <v>ผ่าน</v>
      </c>
      <c r="Q66" s="94" t="str">
        <f>IF(N66&lt;O66,"ผ่าน","ไม่ผ่าน")</f>
        <v>ผ่าน</v>
      </c>
      <c r="R66" s="62" t="str">
        <f t="shared" si="14"/>
        <v>ผ่าน</v>
      </c>
      <c r="S66" s="67"/>
      <c r="T66" s="68" t="s">
        <v>132</v>
      </c>
      <c r="U66" s="68" t="s">
        <v>131</v>
      </c>
      <c r="V66" s="63" t="s">
        <v>261</v>
      </c>
      <c r="W66" s="63"/>
      <c r="X66" s="64"/>
      <c r="Y66" s="64"/>
      <c r="Z66" s="63"/>
      <c r="AA66" s="65"/>
      <c r="AB66" s="63"/>
      <c r="AC66" s="65"/>
      <c r="AD66" s="65"/>
      <c r="AE66" s="63"/>
      <c r="AF66" s="65"/>
      <c r="AG66" s="63"/>
      <c r="AH66" s="65"/>
      <c r="AI66" s="63"/>
      <c r="AJ66" s="63"/>
      <c r="AK66" s="69"/>
      <c r="AL66" s="68"/>
    </row>
    <row r="67" spans="1:38" s="70" customFormat="1" x14ac:dyDescent="0.45">
      <c r="A67" s="40">
        <v>60</v>
      </c>
      <c r="B67" s="40">
        <v>8</v>
      </c>
      <c r="C67" s="67" t="s">
        <v>74</v>
      </c>
      <c r="D67" s="40" t="s">
        <v>82</v>
      </c>
      <c r="E67" s="67" t="s">
        <v>207</v>
      </c>
      <c r="F67" s="67" t="s">
        <v>135</v>
      </c>
      <c r="G67" s="59">
        <v>8543518.3599999994</v>
      </c>
      <c r="H67" s="60">
        <v>12546</v>
      </c>
      <c r="I67" s="61">
        <v>680.98</v>
      </c>
      <c r="J67" s="61">
        <v>803.39</v>
      </c>
      <c r="K67" s="59">
        <v>2900849.82</v>
      </c>
      <c r="L67" s="152">
        <v>219.55</v>
      </c>
      <c r="M67" s="59">
        <v>190.81</v>
      </c>
      <c r="N67" s="59">
        <v>15202.71</v>
      </c>
      <c r="O67" s="59">
        <v>19257.957600000002</v>
      </c>
      <c r="P67" s="165" t="str">
        <f t="shared" si="12"/>
        <v>ผ่าน</v>
      </c>
      <c r="Q67" s="165" t="str">
        <f t="shared" si="13"/>
        <v>ผ่าน</v>
      </c>
      <c r="R67" s="165" t="str">
        <f t="shared" si="14"/>
        <v>ผ่าน</v>
      </c>
      <c r="S67" s="67"/>
      <c r="T67" s="68" t="s">
        <v>133</v>
      </c>
      <c r="U67" s="68" t="s">
        <v>133</v>
      </c>
      <c r="V67" s="63" t="s">
        <v>278</v>
      </c>
      <c r="W67" s="63"/>
      <c r="X67" s="64"/>
      <c r="Y67" s="64"/>
      <c r="Z67" s="65"/>
      <c r="AA67" s="65"/>
      <c r="AB67" s="65"/>
      <c r="AC67" s="65"/>
      <c r="AD67" s="63"/>
      <c r="AE67" s="63"/>
      <c r="AF67" s="63"/>
      <c r="AG67" s="63"/>
      <c r="AH67" s="63"/>
      <c r="AI67" s="63"/>
      <c r="AJ67" s="63"/>
      <c r="AK67" s="69"/>
      <c r="AL67" s="68"/>
    </row>
    <row r="68" spans="1:38" ht="16.5" customHeight="1" x14ac:dyDescent="0.45">
      <c r="A68" s="30">
        <v>61</v>
      </c>
      <c r="B68" s="30">
        <v>8</v>
      </c>
      <c r="C68" s="58" t="s">
        <v>74</v>
      </c>
      <c r="D68" s="30" t="s">
        <v>112</v>
      </c>
      <c r="E68" s="58" t="s">
        <v>208</v>
      </c>
      <c r="F68" s="58" t="s">
        <v>133</v>
      </c>
      <c r="G68" s="59">
        <v>5828416.21</v>
      </c>
      <c r="H68" s="60">
        <v>10028</v>
      </c>
      <c r="I68" s="61">
        <v>581.21</v>
      </c>
      <c r="J68" s="61">
        <v>899.89</v>
      </c>
      <c r="K68" s="59">
        <v>2606717.6</v>
      </c>
      <c r="L68" s="59">
        <v>200.03</v>
      </c>
      <c r="M68" s="61">
        <v>282.14999999999998</v>
      </c>
      <c r="N68" s="89">
        <v>9238.69</v>
      </c>
      <c r="O68" s="59">
        <v>25992.762699999999</v>
      </c>
      <c r="P68" s="62" t="str">
        <f t="shared" si="12"/>
        <v>ผ่าน</v>
      </c>
      <c r="Q68" s="62" t="str">
        <f t="shared" si="13"/>
        <v>ผ่าน</v>
      </c>
      <c r="R68" s="62" t="str">
        <f t="shared" si="14"/>
        <v>ผ่าน</v>
      </c>
      <c r="S68" s="58"/>
      <c r="T68" s="51" t="s">
        <v>133</v>
      </c>
      <c r="U68" s="51" t="s">
        <v>133</v>
      </c>
      <c r="V68" s="63" t="s">
        <v>278</v>
      </c>
      <c r="W68" s="63"/>
      <c r="X68" s="64"/>
      <c r="Y68" s="64"/>
      <c r="Z68" s="65"/>
      <c r="AA68" s="65"/>
      <c r="AB68" s="65"/>
      <c r="AC68" s="65"/>
      <c r="AD68" s="63"/>
      <c r="AE68" s="63"/>
      <c r="AF68" s="65"/>
      <c r="AG68" s="63"/>
      <c r="AH68" s="65"/>
      <c r="AI68" s="63"/>
      <c r="AJ68" s="63"/>
      <c r="AK68" s="66"/>
      <c r="AL68" s="51"/>
    </row>
    <row r="69" spans="1:38" s="82" customFormat="1" x14ac:dyDescent="0.45">
      <c r="A69" s="74"/>
      <c r="B69" s="36"/>
      <c r="C69" s="75" t="s">
        <v>252</v>
      </c>
      <c r="D69" s="36"/>
      <c r="E69" s="75"/>
      <c r="F69" s="75"/>
      <c r="G69" s="76"/>
      <c r="H69" s="77"/>
      <c r="I69" s="76"/>
      <c r="J69" s="76"/>
      <c r="K69" s="76"/>
      <c r="L69" s="76"/>
      <c r="M69" s="78"/>
      <c r="N69" s="76"/>
      <c r="O69" s="76"/>
      <c r="P69" s="79"/>
      <c r="Q69" s="79"/>
      <c r="R69" s="79">
        <f>COUNTIF(R60:R68,"ไม่ผ่าน")</f>
        <v>0</v>
      </c>
      <c r="S69" s="80"/>
      <c r="T69" s="81"/>
      <c r="U69" s="81"/>
      <c r="V69" s="43"/>
      <c r="W69" s="63"/>
      <c r="X69" s="43"/>
      <c r="Y69" s="64"/>
      <c r="Z69" s="43"/>
      <c r="AA69" s="65"/>
      <c r="AB69" s="43"/>
      <c r="AC69" s="65"/>
      <c r="AD69" s="43"/>
      <c r="AE69" s="63"/>
      <c r="AF69" s="43"/>
      <c r="AG69" s="63"/>
      <c r="AH69" s="43"/>
      <c r="AI69" s="63"/>
      <c r="AJ69" s="43"/>
      <c r="AK69" s="66"/>
      <c r="AL69" s="81"/>
    </row>
    <row r="70" spans="1:38" x14ac:dyDescent="0.45">
      <c r="A70" s="30">
        <v>62</v>
      </c>
      <c r="B70" s="30">
        <v>8</v>
      </c>
      <c r="C70" s="58" t="s">
        <v>83</v>
      </c>
      <c r="D70" s="30" t="s">
        <v>84</v>
      </c>
      <c r="E70" s="58" t="s">
        <v>209</v>
      </c>
      <c r="F70" s="58" t="s">
        <v>145</v>
      </c>
      <c r="G70" s="59">
        <v>43461436.789999999</v>
      </c>
      <c r="H70" s="60">
        <v>51846</v>
      </c>
      <c r="I70" s="61">
        <v>838.28</v>
      </c>
      <c r="J70" s="61">
        <v>981.62</v>
      </c>
      <c r="K70" s="59">
        <v>66271946.710000001</v>
      </c>
      <c r="L70" s="59">
        <v>4660.05</v>
      </c>
      <c r="M70" s="59">
        <v>4908.6400000000003</v>
      </c>
      <c r="N70" s="59">
        <v>13501.08</v>
      </c>
      <c r="O70" s="59">
        <v>17984.211800000001</v>
      </c>
      <c r="P70" s="62" t="str">
        <f t="shared" ref="P70:P75" si="15">IF(I70&lt;J70,"ผ่าน","ไม่ผ่าน")</f>
        <v>ผ่าน</v>
      </c>
      <c r="Q70" s="62" t="str">
        <f t="shared" ref="Q70:Q75" si="16">IF(N70&lt;O70,"ผ่าน","ไม่ผ่าน")</f>
        <v>ผ่าน</v>
      </c>
      <c r="R70" s="62" t="str">
        <f t="shared" ref="R70:R75" si="17">IF(AND(I70&lt;J70,N70&lt;O70),"ผ่าน","ไม่ผ่าน")</f>
        <v>ผ่าน</v>
      </c>
      <c r="S70" s="58"/>
      <c r="T70" s="51" t="s">
        <v>145</v>
      </c>
      <c r="U70" s="51" t="s">
        <v>145</v>
      </c>
      <c r="V70" s="63" t="s">
        <v>265</v>
      </c>
      <c r="W70" s="63"/>
      <c r="X70" s="64"/>
      <c r="Y70" s="64"/>
      <c r="Z70" s="65"/>
      <c r="AA70" s="65"/>
      <c r="AB70" s="65"/>
      <c r="AC70" s="65"/>
      <c r="AD70" s="63"/>
      <c r="AE70" s="63"/>
      <c r="AF70" s="63"/>
      <c r="AG70" s="63"/>
      <c r="AH70" s="63"/>
      <c r="AI70" s="63"/>
      <c r="AJ70" s="63"/>
      <c r="AK70" s="66"/>
      <c r="AL70" s="51"/>
    </row>
    <row r="71" spans="1:38" s="70" customFormat="1" x14ac:dyDescent="0.45">
      <c r="A71" s="40">
        <v>63</v>
      </c>
      <c r="B71" s="40">
        <v>8</v>
      </c>
      <c r="C71" s="67" t="s">
        <v>83</v>
      </c>
      <c r="D71" s="40" t="s">
        <v>85</v>
      </c>
      <c r="E71" s="67" t="s">
        <v>210</v>
      </c>
      <c r="F71" s="34" t="s">
        <v>139</v>
      </c>
      <c r="G71" s="59">
        <v>17718511.559999999</v>
      </c>
      <c r="H71" s="60">
        <v>24467</v>
      </c>
      <c r="I71" s="61">
        <v>724.18</v>
      </c>
      <c r="J71" s="61">
        <v>780.95</v>
      </c>
      <c r="K71" s="59">
        <v>7907468.0800000001</v>
      </c>
      <c r="L71" s="152">
        <v>591.47</v>
      </c>
      <c r="M71" s="59">
        <v>569.07000000000005</v>
      </c>
      <c r="N71" s="59">
        <v>13895.4</v>
      </c>
      <c r="O71" s="59">
        <v>17882.720499999999</v>
      </c>
      <c r="P71" s="62" t="str">
        <f t="shared" si="15"/>
        <v>ผ่าน</v>
      </c>
      <c r="Q71" s="62" t="str">
        <f t="shared" si="16"/>
        <v>ผ่าน</v>
      </c>
      <c r="R71" s="62" t="str">
        <f t="shared" si="17"/>
        <v>ผ่าน</v>
      </c>
      <c r="S71" s="67"/>
      <c r="T71" s="68" t="s">
        <v>139</v>
      </c>
      <c r="U71" s="68" t="s">
        <v>136</v>
      </c>
      <c r="V71" s="63" t="s">
        <v>268</v>
      </c>
      <c r="W71" s="63"/>
      <c r="X71" s="64"/>
      <c r="Y71" s="64"/>
      <c r="Z71" s="65"/>
      <c r="AA71" s="65"/>
      <c r="AB71" s="65"/>
      <c r="AC71" s="65"/>
      <c r="AD71" s="63"/>
      <c r="AE71" s="63"/>
      <c r="AF71" s="63"/>
      <c r="AG71" s="63"/>
      <c r="AH71" s="63"/>
      <c r="AI71" s="63"/>
      <c r="AJ71" s="63"/>
      <c r="AK71" s="69"/>
      <c r="AL71" s="68"/>
    </row>
    <row r="72" spans="1:38" x14ac:dyDescent="0.45">
      <c r="A72" s="30">
        <v>64</v>
      </c>
      <c r="B72" s="30">
        <v>8</v>
      </c>
      <c r="C72" s="58" t="s">
        <v>83</v>
      </c>
      <c r="D72" s="30" t="s">
        <v>86</v>
      </c>
      <c r="E72" s="58" t="s">
        <v>211</v>
      </c>
      <c r="F72" s="34" t="s">
        <v>135</v>
      </c>
      <c r="G72" s="59">
        <v>13220547.890000001</v>
      </c>
      <c r="H72" s="60">
        <v>19615</v>
      </c>
      <c r="I72" s="61">
        <v>674</v>
      </c>
      <c r="J72" s="61">
        <v>803.39</v>
      </c>
      <c r="K72" s="59">
        <v>6247083.2400000002</v>
      </c>
      <c r="L72" s="59">
        <v>243.46999999999997</v>
      </c>
      <c r="M72" s="59">
        <v>408.81</v>
      </c>
      <c r="N72" s="59">
        <v>15281.25</v>
      </c>
      <c r="O72" s="59">
        <v>19257.957600000002</v>
      </c>
      <c r="P72" s="62" t="str">
        <f t="shared" si="15"/>
        <v>ผ่าน</v>
      </c>
      <c r="Q72" s="62" t="str">
        <f t="shared" si="16"/>
        <v>ผ่าน</v>
      </c>
      <c r="R72" s="62" t="str">
        <f t="shared" si="17"/>
        <v>ผ่าน</v>
      </c>
      <c r="S72" s="58"/>
      <c r="T72" s="51" t="s">
        <v>135</v>
      </c>
      <c r="U72" s="51" t="s">
        <v>135</v>
      </c>
      <c r="V72" s="63" t="s">
        <v>266</v>
      </c>
      <c r="W72" s="63"/>
      <c r="X72" s="64"/>
      <c r="Y72" s="64"/>
      <c r="Z72" s="65"/>
      <c r="AA72" s="65"/>
      <c r="AB72" s="65"/>
      <c r="AC72" s="65"/>
      <c r="AD72" s="63"/>
      <c r="AE72" s="63"/>
      <c r="AF72" s="63"/>
      <c r="AG72" s="63"/>
      <c r="AH72" s="63"/>
      <c r="AI72" s="63"/>
      <c r="AJ72" s="63"/>
      <c r="AK72" s="66"/>
      <c r="AL72" s="51"/>
    </row>
    <row r="73" spans="1:38" x14ac:dyDescent="0.45">
      <c r="A73" s="30">
        <v>65</v>
      </c>
      <c r="B73" s="30">
        <v>8</v>
      </c>
      <c r="C73" s="58" t="s">
        <v>83</v>
      </c>
      <c r="D73" s="30" t="s">
        <v>87</v>
      </c>
      <c r="E73" s="58" t="s">
        <v>212</v>
      </c>
      <c r="F73" s="34" t="s">
        <v>139</v>
      </c>
      <c r="G73" s="59">
        <v>18337967.670000002</v>
      </c>
      <c r="H73" s="60">
        <v>28726</v>
      </c>
      <c r="I73" s="61">
        <v>638.38</v>
      </c>
      <c r="J73" s="61">
        <v>780.95</v>
      </c>
      <c r="K73" s="59">
        <v>12573418.880000001</v>
      </c>
      <c r="L73" s="59">
        <v>837.12</v>
      </c>
      <c r="M73" s="59">
        <v>1041.7</v>
      </c>
      <c r="N73" s="59">
        <v>12070.07</v>
      </c>
      <c r="O73" s="59">
        <v>17882.720499999999</v>
      </c>
      <c r="P73" s="62" t="str">
        <f t="shared" si="15"/>
        <v>ผ่าน</v>
      </c>
      <c r="Q73" s="62" t="str">
        <f t="shared" si="16"/>
        <v>ผ่าน</v>
      </c>
      <c r="R73" s="62" t="str">
        <f t="shared" si="17"/>
        <v>ผ่าน</v>
      </c>
      <c r="S73" s="58"/>
      <c r="T73" s="51" t="s">
        <v>139</v>
      </c>
      <c r="U73" s="51" t="s">
        <v>139</v>
      </c>
      <c r="V73" s="63" t="s">
        <v>269</v>
      </c>
      <c r="W73" s="63"/>
      <c r="X73" s="64"/>
      <c r="Y73" s="64"/>
      <c r="Z73" s="65"/>
      <c r="AA73" s="65"/>
      <c r="AB73" s="65"/>
      <c r="AC73" s="65"/>
      <c r="AD73" s="63"/>
      <c r="AE73" s="63"/>
      <c r="AF73" s="63"/>
      <c r="AG73" s="63"/>
      <c r="AH73" s="63"/>
      <c r="AI73" s="63"/>
      <c r="AJ73" s="63"/>
      <c r="AK73" s="66"/>
      <c r="AL73" s="51"/>
    </row>
    <row r="74" spans="1:38" x14ac:dyDescent="0.45">
      <c r="A74" s="30">
        <v>66</v>
      </c>
      <c r="B74" s="30">
        <v>8</v>
      </c>
      <c r="C74" s="58" t="s">
        <v>83</v>
      </c>
      <c r="D74" s="30" t="s">
        <v>88</v>
      </c>
      <c r="E74" s="58" t="s">
        <v>213</v>
      </c>
      <c r="F74" s="34" t="s">
        <v>135</v>
      </c>
      <c r="G74" s="59">
        <v>14920968.35</v>
      </c>
      <c r="H74" s="60">
        <v>18233</v>
      </c>
      <c r="I74" s="61">
        <v>818.35</v>
      </c>
      <c r="J74" s="61">
        <v>803.39</v>
      </c>
      <c r="K74" s="59">
        <v>5576970.2800000003</v>
      </c>
      <c r="L74" s="59">
        <v>352.66999999999996</v>
      </c>
      <c r="M74" s="59">
        <v>450.04</v>
      </c>
      <c r="N74" s="59">
        <v>12392.09</v>
      </c>
      <c r="O74" s="59">
        <v>19257.957600000002</v>
      </c>
      <c r="P74" s="62" t="str">
        <f t="shared" si="15"/>
        <v>ไม่ผ่าน</v>
      </c>
      <c r="Q74" s="62" t="str">
        <f t="shared" si="16"/>
        <v>ผ่าน</v>
      </c>
      <c r="R74" s="62" t="str">
        <f t="shared" si="17"/>
        <v>ไม่ผ่าน</v>
      </c>
      <c r="S74" s="58"/>
      <c r="T74" s="51" t="s">
        <v>135</v>
      </c>
      <c r="U74" s="51" t="s">
        <v>135</v>
      </c>
      <c r="V74" s="63" t="s">
        <v>266</v>
      </c>
      <c r="W74" s="63"/>
      <c r="X74" s="64"/>
      <c r="Y74" s="64"/>
      <c r="Z74" s="65"/>
      <c r="AA74" s="65"/>
      <c r="AB74" s="65"/>
      <c r="AC74" s="65"/>
      <c r="AD74" s="63"/>
      <c r="AE74" s="63"/>
      <c r="AF74" s="63"/>
      <c r="AG74" s="63"/>
      <c r="AH74" s="63"/>
      <c r="AI74" s="63"/>
      <c r="AJ74" s="63"/>
      <c r="AK74" s="66"/>
      <c r="AL74" s="51"/>
    </row>
    <row r="75" spans="1:38" x14ac:dyDescent="0.45">
      <c r="A75" s="30">
        <v>67</v>
      </c>
      <c r="B75" s="30">
        <v>8</v>
      </c>
      <c r="C75" s="58" t="s">
        <v>83</v>
      </c>
      <c r="D75" s="30" t="s">
        <v>89</v>
      </c>
      <c r="E75" s="58" t="s">
        <v>214</v>
      </c>
      <c r="F75" s="34" t="s">
        <v>134</v>
      </c>
      <c r="G75" s="59">
        <v>7233575.1900000004</v>
      </c>
      <c r="H75" s="60">
        <v>15630</v>
      </c>
      <c r="I75" s="61">
        <v>462.8</v>
      </c>
      <c r="J75" s="61">
        <v>860.94</v>
      </c>
      <c r="K75" s="59">
        <v>8074813.0499999998</v>
      </c>
      <c r="L75" s="59">
        <v>331.83</v>
      </c>
      <c r="M75" s="59">
        <v>461.16</v>
      </c>
      <c r="N75" s="59">
        <v>17509.63</v>
      </c>
      <c r="O75" s="59">
        <v>23323.6836</v>
      </c>
      <c r="P75" s="62" t="str">
        <f t="shared" si="15"/>
        <v>ผ่าน</v>
      </c>
      <c r="Q75" s="62" t="str">
        <f t="shared" si="16"/>
        <v>ผ่าน</v>
      </c>
      <c r="R75" s="62" t="str">
        <f t="shared" si="17"/>
        <v>ผ่าน</v>
      </c>
      <c r="S75" s="58"/>
      <c r="T75" s="51" t="s">
        <v>134</v>
      </c>
      <c r="U75" s="51" t="s">
        <v>134</v>
      </c>
      <c r="V75" s="63" t="s">
        <v>267</v>
      </c>
      <c r="W75" s="63"/>
      <c r="X75" s="64"/>
      <c r="Y75" s="64"/>
      <c r="Z75" s="65"/>
      <c r="AA75" s="65"/>
      <c r="AB75" s="65"/>
      <c r="AC75" s="65"/>
      <c r="AD75" s="63"/>
      <c r="AE75" s="63"/>
      <c r="AF75" s="63"/>
      <c r="AG75" s="63"/>
      <c r="AH75" s="63"/>
      <c r="AI75" s="63"/>
      <c r="AJ75" s="63"/>
      <c r="AK75" s="66"/>
      <c r="AL75" s="51"/>
    </row>
    <row r="76" spans="1:38" s="82" customFormat="1" x14ac:dyDescent="0.45">
      <c r="A76" s="74"/>
      <c r="B76" s="36"/>
      <c r="C76" s="75" t="s">
        <v>253</v>
      </c>
      <c r="D76" s="36"/>
      <c r="E76" s="75"/>
      <c r="F76" s="75"/>
      <c r="G76" s="76"/>
      <c r="H76" s="77"/>
      <c r="I76" s="76"/>
      <c r="J76" s="76"/>
      <c r="K76" s="76"/>
      <c r="L76" s="76"/>
      <c r="M76" s="78"/>
      <c r="N76" s="76"/>
      <c r="O76" s="104"/>
      <c r="P76" s="79"/>
      <c r="Q76" s="79"/>
      <c r="R76" s="79">
        <f>COUNTIF(R70:R75,"ไม่ผ่าน")</f>
        <v>1</v>
      </c>
      <c r="S76" s="80"/>
      <c r="T76" s="81"/>
      <c r="U76" s="81"/>
      <c r="V76" s="43"/>
      <c r="W76" s="63"/>
      <c r="X76" s="43"/>
      <c r="Y76" s="64"/>
      <c r="Z76" s="43"/>
      <c r="AA76" s="65"/>
      <c r="AB76" s="43"/>
      <c r="AC76" s="65"/>
      <c r="AD76" s="43"/>
      <c r="AE76" s="63"/>
      <c r="AF76" s="43"/>
      <c r="AG76" s="63"/>
      <c r="AH76" s="43"/>
      <c r="AI76" s="63"/>
      <c r="AJ76" s="43"/>
      <c r="AK76" s="66"/>
      <c r="AL76" s="81"/>
    </row>
    <row r="77" spans="1:38" s="70" customFormat="1" x14ac:dyDescent="0.45">
      <c r="A77" s="40">
        <v>68</v>
      </c>
      <c r="B77" s="40">
        <v>8</v>
      </c>
      <c r="C77" s="67" t="s">
        <v>90</v>
      </c>
      <c r="D77" s="40" t="s">
        <v>91</v>
      </c>
      <c r="E77" s="67" t="s">
        <v>215</v>
      </c>
      <c r="F77" s="90" t="s">
        <v>148</v>
      </c>
      <c r="G77" s="59">
        <v>187593736.72999999</v>
      </c>
      <c r="H77" s="60">
        <v>178452</v>
      </c>
      <c r="I77" s="59">
        <v>1051.23</v>
      </c>
      <c r="J77" s="59">
        <v>1576.09</v>
      </c>
      <c r="K77" s="59">
        <v>372885816.30000001</v>
      </c>
      <c r="L77" s="161">
        <v>21804.3</v>
      </c>
      <c r="M77" s="59">
        <v>22491.13</v>
      </c>
      <c r="N77" s="59">
        <v>16579.240000000002</v>
      </c>
      <c r="O77" s="59">
        <v>15348.4529</v>
      </c>
      <c r="P77" s="62" t="str">
        <f t="shared" ref="P77:P97" si="18">IF(I77&lt;J77,"ผ่าน","ไม่ผ่าน")</f>
        <v>ผ่าน</v>
      </c>
      <c r="Q77" s="62" t="str">
        <f t="shared" ref="Q77:Q97" si="19">IF(N77&lt;O77,"ผ่าน","ไม่ผ่าน")</f>
        <v>ไม่ผ่าน</v>
      </c>
      <c r="R77" s="62" t="str">
        <f t="shared" ref="R77:R97" si="20">IF(AND(I77&lt;J77,N77&lt;O77),"ผ่าน","ไม่ผ่าน")</f>
        <v>ไม่ผ่าน</v>
      </c>
      <c r="S77" s="67"/>
      <c r="T77" s="68" t="s">
        <v>148</v>
      </c>
      <c r="U77" s="68" t="s">
        <v>147</v>
      </c>
      <c r="V77" s="63" t="s">
        <v>279</v>
      </c>
      <c r="W77" s="63"/>
      <c r="X77" s="64"/>
      <c r="Y77" s="64"/>
      <c r="Z77" s="63"/>
      <c r="AA77" s="65"/>
      <c r="AB77" s="63"/>
      <c r="AC77" s="65"/>
      <c r="AD77" s="63"/>
      <c r="AE77" s="63"/>
      <c r="AF77" s="63"/>
      <c r="AG77" s="63"/>
      <c r="AH77" s="63"/>
      <c r="AI77" s="63"/>
      <c r="AJ77" s="63"/>
      <c r="AK77" s="69"/>
      <c r="AL77" s="68"/>
    </row>
    <row r="78" spans="1:38" s="70" customFormat="1" x14ac:dyDescent="0.45">
      <c r="A78" s="40">
        <v>69</v>
      </c>
      <c r="B78" s="40">
        <v>8</v>
      </c>
      <c r="C78" s="67" t="s">
        <v>90</v>
      </c>
      <c r="D78" s="40" t="s">
        <v>92</v>
      </c>
      <c r="E78" s="67" t="s">
        <v>216</v>
      </c>
      <c r="F78" s="41" t="s">
        <v>135</v>
      </c>
      <c r="G78" s="59">
        <v>13290180.810000001</v>
      </c>
      <c r="H78" s="60">
        <v>23498</v>
      </c>
      <c r="I78" s="61">
        <v>565.59</v>
      </c>
      <c r="J78" s="61">
        <v>803.39</v>
      </c>
      <c r="K78" s="59">
        <v>5769586.9199999999</v>
      </c>
      <c r="L78" s="152">
        <v>486.78999999999996</v>
      </c>
      <c r="M78" s="59">
        <v>458.75</v>
      </c>
      <c r="N78" s="59">
        <v>12576.83</v>
      </c>
      <c r="O78" s="59">
        <v>19257.957600000002</v>
      </c>
      <c r="P78" s="62" t="str">
        <f t="shared" si="18"/>
        <v>ผ่าน</v>
      </c>
      <c r="Q78" s="62" t="str">
        <f t="shared" si="19"/>
        <v>ผ่าน</v>
      </c>
      <c r="R78" s="62" t="str">
        <f t="shared" si="20"/>
        <v>ผ่าน</v>
      </c>
      <c r="S78" s="67"/>
      <c r="T78" s="68" t="s">
        <v>135</v>
      </c>
      <c r="U78" s="68" t="s">
        <v>135</v>
      </c>
      <c r="V78" s="63" t="s">
        <v>266</v>
      </c>
      <c r="W78" s="63"/>
      <c r="X78" s="64"/>
      <c r="Y78" s="64"/>
      <c r="Z78" s="65"/>
      <c r="AA78" s="65"/>
      <c r="AB78" s="65"/>
      <c r="AC78" s="65"/>
      <c r="AD78" s="63"/>
      <c r="AE78" s="63"/>
      <c r="AF78" s="63"/>
      <c r="AG78" s="63"/>
      <c r="AH78" s="63"/>
      <c r="AI78" s="63"/>
      <c r="AJ78" s="63"/>
      <c r="AK78" s="69"/>
      <c r="AL78" s="68"/>
    </row>
    <row r="79" spans="1:38" s="70" customFormat="1" x14ac:dyDescent="0.45">
      <c r="A79" s="40">
        <v>70</v>
      </c>
      <c r="B79" s="40">
        <v>8</v>
      </c>
      <c r="C79" s="67" t="s">
        <v>90</v>
      </c>
      <c r="D79" s="40" t="s">
        <v>93</v>
      </c>
      <c r="E79" s="67" t="s">
        <v>217</v>
      </c>
      <c r="F79" s="106" t="s">
        <v>135</v>
      </c>
      <c r="G79" s="59">
        <v>11539007.869999999</v>
      </c>
      <c r="H79" s="60">
        <v>18072</v>
      </c>
      <c r="I79" s="61">
        <v>638.5</v>
      </c>
      <c r="J79" s="61">
        <v>803.39</v>
      </c>
      <c r="K79" s="59">
        <v>6666510.6200000001</v>
      </c>
      <c r="L79" s="59">
        <v>362.75</v>
      </c>
      <c r="M79" s="59">
        <v>441</v>
      </c>
      <c r="N79" s="59">
        <v>15116.74</v>
      </c>
      <c r="O79" s="59">
        <v>19257.957600000002</v>
      </c>
      <c r="P79" s="62" t="str">
        <f t="shared" si="18"/>
        <v>ผ่าน</v>
      </c>
      <c r="Q79" s="62" t="str">
        <f t="shared" si="19"/>
        <v>ผ่าน</v>
      </c>
      <c r="R79" s="62" t="str">
        <f t="shared" si="20"/>
        <v>ผ่าน</v>
      </c>
      <c r="S79" s="41"/>
      <c r="T79" s="44" t="s">
        <v>136</v>
      </c>
      <c r="U79" s="44" t="s">
        <v>135</v>
      </c>
      <c r="V79" s="63" t="s">
        <v>266</v>
      </c>
      <c r="W79" s="63"/>
      <c r="X79" s="64"/>
      <c r="Y79" s="64"/>
      <c r="Z79" s="65"/>
      <c r="AA79" s="65"/>
      <c r="AB79" s="65"/>
      <c r="AC79" s="65"/>
      <c r="AD79" s="63"/>
      <c r="AE79" s="63"/>
      <c r="AF79" s="63"/>
      <c r="AG79" s="63"/>
      <c r="AH79" s="63"/>
      <c r="AI79" s="63"/>
      <c r="AJ79" s="63"/>
      <c r="AK79" s="69"/>
      <c r="AL79" s="68"/>
    </row>
    <row r="80" spans="1:38" s="70" customFormat="1" x14ac:dyDescent="0.45">
      <c r="A80" s="40">
        <v>71</v>
      </c>
      <c r="B80" s="40">
        <v>8</v>
      </c>
      <c r="C80" s="67" t="s">
        <v>90</v>
      </c>
      <c r="D80" s="40" t="s">
        <v>94</v>
      </c>
      <c r="E80" s="67" t="s">
        <v>218</v>
      </c>
      <c r="F80" s="67" t="s">
        <v>143</v>
      </c>
      <c r="G80" s="59">
        <v>39875291.359999999</v>
      </c>
      <c r="H80" s="60">
        <v>49259</v>
      </c>
      <c r="I80" s="95">
        <v>809.5</v>
      </c>
      <c r="J80" s="61">
        <v>957.8</v>
      </c>
      <c r="K80" s="59">
        <v>41791342.140000001</v>
      </c>
      <c r="L80" s="59">
        <v>2255.63</v>
      </c>
      <c r="M80" s="59">
        <v>3312.76</v>
      </c>
      <c r="N80" s="59">
        <v>12615.26</v>
      </c>
      <c r="O80" s="59">
        <v>22731.662100000001</v>
      </c>
      <c r="P80" s="62" t="str">
        <f t="shared" si="18"/>
        <v>ผ่าน</v>
      </c>
      <c r="Q80" s="62" t="str">
        <f t="shared" si="19"/>
        <v>ผ่าน</v>
      </c>
      <c r="R80" s="62" t="str">
        <f t="shared" si="20"/>
        <v>ผ่าน</v>
      </c>
      <c r="S80" s="67"/>
      <c r="T80" s="68" t="s">
        <v>143</v>
      </c>
      <c r="U80" s="68" t="s">
        <v>143</v>
      </c>
      <c r="V80" s="63" t="s">
        <v>280</v>
      </c>
      <c r="W80" s="63"/>
      <c r="X80" s="64"/>
      <c r="Y80" s="64"/>
      <c r="Z80" s="65"/>
      <c r="AA80" s="65"/>
      <c r="AB80" s="65"/>
      <c r="AC80" s="65"/>
      <c r="AD80" s="63"/>
      <c r="AE80" s="63"/>
      <c r="AF80" s="63"/>
      <c r="AG80" s="63"/>
      <c r="AH80" s="63"/>
      <c r="AI80" s="63"/>
      <c r="AJ80" s="63"/>
      <c r="AK80" s="69"/>
      <c r="AL80" s="68"/>
    </row>
    <row r="81" spans="1:38" s="70" customFormat="1" x14ac:dyDescent="0.45">
      <c r="A81" s="40">
        <v>72</v>
      </c>
      <c r="B81" s="40">
        <v>8</v>
      </c>
      <c r="C81" s="67" t="s">
        <v>90</v>
      </c>
      <c r="D81" s="40" t="s">
        <v>95</v>
      </c>
      <c r="E81" s="67" t="s">
        <v>219</v>
      </c>
      <c r="F81" s="67" t="s">
        <v>131</v>
      </c>
      <c r="G81" s="59">
        <v>5133403.8899999997</v>
      </c>
      <c r="H81" s="60">
        <v>4740</v>
      </c>
      <c r="I81" s="61">
        <v>1083</v>
      </c>
      <c r="J81" s="59">
        <v>1133.19</v>
      </c>
      <c r="K81" s="59">
        <v>0</v>
      </c>
      <c r="L81" s="59">
        <v>0</v>
      </c>
      <c r="M81" s="61">
        <v>0</v>
      </c>
      <c r="N81" s="83">
        <v>0</v>
      </c>
      <c r="O81" s="59">
        <v>31636.838400000001</v>
      </c>
      <c r="P81" s="62" t="str">
        <f t="shared" si="18"/>
        <v>ผ่าน</v>
      </c>
      <c r="Q81" s="62" t="str">
        <f t="shared" si="19"/>
        <v>ผ่าน</v>
      </c>
      <c r="R81" s="62" t="str">
        <f t="shared" si="20"/>
        <v>ผ่าน</v>
      </c>
      <c r="S81" s="67"/>
      <c r="T81" s="68" t="s">
        <v>131</v>
      </c>
      <c r="U81" s="68" t="s">
        <v>131</v>
      </c>
      <c r="V81" s="63" t="s">
        <v>261</v>
      </c>
      <c r="W81" s="63"/>
      <c r="X81" s="64"/>
      <c r="Y81" s="64"/>
      <c r="Z81" s="65"/>
      <c r="AA81" s="65"/>
      <c r="AB81" s="63"/>
      <c r="AC81" s="65"/>
      <c r="AD81" s="63"/>
      <c r="AE81" s="63"/>
      <c r="AF81" s="65"/>
      <c r="AG81" s="63"/>
      <c r="AH81" s="63"/>
      <c r="AI81" s="63"/>
      <c r="AJ81" s="63"/>
      <c r="AK81" s="69"/>
      <c r="AL81" s="68"/>
    </row>
    <row r="82" spans="1:38" s="70" customFormat="1" x14ac:dyDescent="0.45">
      <c r="A82" s="40">
        <v>73</v>
      </c>
      <c r="B82" s="40">
        <v>8</v>
      </c>
      <c r="C82" s="67" t="s">
        <v>90</v>
      </c>
      <c r="D82" s="40" t="s">
        <v>96</v>
      </c>
      <c r="E82" s="67" t="s">
        <v>220</v>
      </c>
      <c r="F82" s="67" t="s">
        <v>135</v>
      </c>
      <c r="G82" s="59">
        <v>11435120.460000001</v>
      </c>
      <c r="H82" s="60">
        <v>15354</v>
      </c>
      <c r="I82" s="61">
        <v>744.76</v>
      </c>
      <c r="J82" s="61">
        <v>803.39</v>
      </c>
      <c r="K82" s="59">
        <v>4813862.34</v>
      </c>
      <c r="L82" s="152">
        <v>393.34000000000003</v>
      </c>
      <c r="M82" s="59">
        <v>346.9</v>
      </c>
      <c r="N82" s="59">
        <v>13876.63</v>
      </c>
      <c r="O82" s="59">
        <v>19257.957600000002</v>
      </c>
      <c r="P82" s="62" t="str">
        <f t="shared" si="18"/>
        <v>ผ่าน</v>
      </c>
      <c r="Q82" s="62" t="str">
        <f t="shared" si="19"/>
        <v>ผ่าน</v>
      </c>
      <c r="R82" s="62" t="str">
        <f t="shared" si="20"/>
        <v>ผ่าน</v>
      </c>
      <c r="S82" s="67"/>
      <c r="T82" s="68" t="s">
        <v>135</v>
      </c>
      <c r="U82" s="68" t="s">
        <v>135</v>
      </c>
      <c r="V82" s="63" t="s">
        <v>266</v>
      </c>
      <c r="W82" s="63"/>
      <c r="X82" s="64"/>
      <c r="Y82" s="64"/>
      <c r="Z82" s="65"/>
      <c r="AA82" s="65"/>
      <c r="AB82" s="65"/>
      <c r="AC82" s="65"/>
      <c r="AD82" s="63"/>
      <c r="AE82" s="63"/>
      <c r="AF82" s="63"/>
      <c r="AG82" s="63"/>
      <c r="AH82" s="63"/>
      <c r="AI82" s="63"/>
      <c r="AJ82" s="63"/>
      <c r="AK82" s="69"/>
      <c r="AL82" s="68"/>
    </row>
    <row r="83" spans="1:38" s="70" customFormat="1" ht="21.75" x14ac:dyDescent="0.45">
      <c r="A83" s="40">
        <v>74</v>
      </c>
      <c r="B83" s="40">
        <v>8</v>
      </c>
      <c r="C83" s="67" t="s">
        <v>90</v>
      </c>
      <c r="D83" s="40" t="s">
        <v>97</v>
      </c>
      <c r="E83" s="67" t="s">
        <v>221</v>
      </c>
      <c r="F83" s="90" t="s">
        <v>282</v>
      </c>
      <c r="G83" s="59">
        <v>28887388.050000001</v>
      </c>
      <c r="H83" s="60">
        <v>38291</v>
      </c>
      <c r="I83" s="61">
        <v>754.42</v>
      </c>
      <c r="J83" s="157">
        <v>799.03</v>
      </c>
      <c r="K83" s="59">
        <v>14548124.710000001</v>
      </c>
      <c r="L83" s="152">
        <v>1195.67</v>
      </c>
      <c r="M83" s="59">
        <v>1110.57</v>
      </c>
      <c r="N83" s="59">
        <v>13099.7</v>
      </c>
      <c r="O83" s="59">
        <v>17810.317899999998</v>
      </c>
      <c r="P83" s="62" t="str">
        <f t="shared" si="18"/>
        <v>ผ่าน</v>
      </c>
      <c r="Q83" s="62" t="str">
        <f t="shared" si="19"/>
        <v>ผ่าน</v>
      </c>
      <c r="R83" s="62" t="str">
        <f t="shared" si="20"/>
        <v>ผ่าน</v>
      </c>
      <c r="S83" s="67"/>
      <c r="T83" s="68" t="s">
        <v>142</v>
      </c>
      <c r="U83" s="68" t="s">
        <v>141</v>
      </c>
      <c r="V83" s="63" t="s">
        <v>273</v>
      </c>
      <c r="W83" s="63"/>
      <c r="X83" s="64"/>
      <c r="Y83" s="64"/>
      <c r="Z83" s="65"/>
      <c r="AA83" s="65"/>
      <c r="AB83" s="65"/>
      <c r="AC83" s="65"/>
      <c r="AD83" s="63"/>
      <c r="AE83" s="63"/>
      <c r="AF83" s="63"/>
      <c r="AG83" s="63"/>
      <c r="AH83" s="63"/>
      <c r="AI83" s="63"/>
      <c r="AJ83" s="63"/>
      <c r="AK83" s="69"/>
      <c r="AL83" s="68"/>
    </row>
    <row r="84" spans="1:38" x14ac:dyDescent="0.45">
      <c r="A84" s="30">
        <v>75</v>
      </c>
      <c r="B84" s="30">
        <v>8</v>
      </c>
      <c r="C84" s="58" t="s">
        <v>90</v>
      </c>
      <c r="D84" s="30" t="s">
        <v>98</v>
      </c>
      <c r="E84" s="58" t="s">
        <v>222</v>
      </c>
      <c r="F84" s="34" t="s">
        <v>134</v>
      </c>
      <c r="G84" s="59">
        <v>9611827.8800000008</v>
      </c>
      <c r="H84" s="60">
        <v>14159</v>
      </c>
      <c r="I84" s="61">
        <v>678.85</v>
      </c>
      <c r="J84" s="61">
        <v>860.94</v>
      </c>
      <c r="K84" s="59">
        <v>2754047.22</v>
      </c>
      <c r="L84" s="59">
        <v>241.13</v>
      </c>
      <c r="M84" s="59">
        <v>254.99</v>
      </c>
      <c r="N84" s="59">
        <v>10800.44</v>
      </c>
      <c r="O84" s="59">
        <v>23323.6836</v>
      </c>
      <c r="P84" s="62" t="str">
        <f t="shared" si="18"/>
        <v>ผ่าน</v>
      </c>
      <c r="Q84" s="62" t="str">
        <f t="shared" si="19"/>
        <v>ผ่าน</v>
      </c>
      <c r="R84" s="62" t="str">
        <f t="shared" si="20"/>
        <v>ผ่าน</v>
      </c>
      <c r="S84" s="58"/>
      <c r="T84" s="51" t="s">
        <v>134</v>
      </c>
      <c r="U84" s="51" t="s">
        <v>134</v>
      </c>
      <c r="V84" s="63" t="s">
        <v>267</v>
      </c>
      <c r="W84" s="63"/>
      <c r="X84" s="64"/>
      <c r="Y84" s="64"/>
      <c r="Z84" s="65"/>
      <c r="AA84" s="65"/>
      <c r="AB84" s="65"/>
      <c r="AC84" s="65"/>
      <c r="AD84" s="63"/>
      <c r="AE84" s="63"/>
      <c r="AF84" s="63"/>
      <c r="AG84" s="63"/>
      <c r="AH84" s="63"/>
      <c r="AI84" s="63"/>
      <c r="AJ84" s="63"/>
      <c r="AK84" s="66"/>
      <c r="AL84" s="51"/>
    </row>
    <row r="85" spans="1:38" x14ac:dyDescent="0.45">
      <c r="A85" s="30">
        <v>76</v>
      </c>
      <c r="B85" s="30">
        <v>8</v>
      </c>
      <c r="C85" s="58" t="s">
        <v>90</v>
      </c>
      <c r="D85" s="30" t="s">
        <v>99</v>
      </c>
      <c r="E85" s="58" t="s">
        <v>223</v>
      </c>
      <c r="F85" s="58" t="s">
        <v>135</v>
      </c>
      <c r="G85" s="59">
        <v>9192291.1199999992</v>
      </c>
      <c r="H85" s="60">
        <v>14785</v>
      </c>
      <c r="I85" s="61">
        <v>621.73</v>
      </c>
      <c r="J85" s="61">
        <v>803.39</v>
      </c>
      <c r="K85" s="59">
        <v>3606733.81</v>
      </c>
      <c r="L85" s="152">
        <v>252.38</v>
      </c>
      <c r="M85" s="61">
        <v>252.05</v>
      </c>
      <c r="N85" s="59">
        <v>14309.69</v>
      </c>
      <c r="O85" s="59">
        <v>19257.957600000002</v>
      </c>
      <c r="P85" s="62" t="str">
        <f t="shared" si="18"/>
        <v>ผ่าน</v>
      </c>
      <c r="Q85" s="62" t="str">
        <f t="shared" si="19"/>
        <v>ผ่าน</v>
      </c>
      <c r="R85" s="62" t="str">
        <f t="shared" si="20"/>
        <v>ผ่าน</v>
      </c>
      <c r="S85" s="58"/>
      <c r="T85" s="51" t="s">
        <v>135</v>
      </c>
      <c r="U85" s="51" t="s">
        <v>135</v>
      </c>
      <c r="V85" s="63" t="s">
        <v>266</v>
      </c>
      <c r="W85" s="63"/>
      <c r="X85" s="64"/>
      <c r="Y85" s="64"/>
      <c r="Z85" s="65"/>
      <c r="AA85" s="65"/>
      <c r="AB85" s="65"/>
      <c r="AC85" s="65"/>
      <c r="AD85" s="63"/>
      <c r="AE85" s="63"/>
      <c r="AF85" s="65"/>
      <c r="AG85" s="63"/>
      <c r="AH85" s="63"/>
      <c r="AI85" s="63"/>
      <c r="AJ85" s="63"/>
      <c r="AK85" s="66"/>
      <c r="AL85" s="51"/>
    </row>
    <row r="86" spans="1:38" x14ac:dyDescent="0.45">
      <c r="A86" s="30">
        <v>77</v>
      </c>
      <c r="B86" s="30">
        <v>8</v>
      </c>
      <c r="C86" s="58" t="s">
        <v>90</v>
      </c>
      <c r="D86" s="30" t="s">
        <v>100</v>
      </c>
      <c r="E86" s="58" t="s">
        <v>224</v>
      </c>
      <c r="F86" s="58" t="s">
        <v>135</v>
      </c>
      <c r="G86" s="59">
        <v>9338738.7899999991</v>
      </c>
      <c r="H86" s="60">
        <v>15299</v>
      </c>
      <c r="I86" s="61">
        <v>610.41</v>
      </c>
      <c r="J86" s="61">
        <v>803.39</v>
      </c>
      <c r="K86" s="59">
        <v>4038892.69</v>
      </c>
      <c r="L86" s="59">
        <v>299.99</v>
      </c>
      <c r="M86" s="59">
        <v>344.43</v>
      </c>
      <c r="N86" s="59">
        <v>11726.31</v>
      </c>
      <c r="O86" s="59">
        <v>19257.957600000002</v>
      </c>
      <c r="P86" s="62" t="str">
        <f t="shared" si="18"/>
        <v>ผ่าน</v>
      </c>
      <c r="Q86" s="62" t="str">
        <f t="shared" si="19"/>
        <v>ผ่าน</v>
      </c>
      <c r="R86" s="62" t="str">
        <f t="shared" si="20"/>
        <v>ผ่าน</v>
      </c>
      <c r="S86" s="58"/>
      <c r="T86" s="51" t="s">
        <v>135</v>
      </c>
      <c r="U86" s="51" t="s">
        <v>135</v>
      </c>
      <c r="V86" s="63" t="s">
        <v>266</v>
      </c>
      <c r="W86" s="63"/>
      <c r="X86" s="64"/>
      <c r="Y86" s="64"/>
      <c r="Z86" s="65"/>
      <c r="AA86" s="65"/>
      <c r="AB86" s="65"/>
      <c r="AC86" s="65"/>
      <c r="AD86" s="63"/>
      <c r="AE86" s="63"/>
      <c r="AF86" s="63"/>
      <c r="AG86" s="63"/>
      <c r="AH86" s="63"/>
      <c r="AI86" s="63"/>
      <c r="AJ86" s="63"/>
      <c r="AK86" s="66"/>
      <c r="AL86" s="51"/>
    </row>
    <row r="87" spans="1:38" x14ac:dyDescent="0.45">
      <c r="A87" s="31">
        <v>78</v>
      </c>
      <c r="B87" s="31">
        <v>8</v>
      </c>
      <c r="C87" s="96" t="s">
        <v>90</v>
      </c>
      <c r="D87" s="31" t="s">
        <v>101</v>
      </c>
      <c r="E87" s="96" t="s">
        <v>225</v>
      </c>
      <c r="F87" s="96" t="s">
        <v>135</v>
      </c>
      <c r="G87" s="59">
        <v>10780705.75</v>
      </c>
      <c r="H87" s="60">
        <v>17976</v>
      </c>
      <c r="I87" s="61">
        <v>599.73</v>
      </c>
      <c r="J87" s="61">
        <v>803.39</v>
      </c>
      <c r="K87" s="59">
        <v>7265890.1600000001</v>
      </c>
      <c r="L87" s="59">
        <v>382.79</v>
      </c>
      <c r="M87" s="59">
        <v>467.63</v>
      </c>
      <c r="N87" s="59">
        <v>15537.67</v>
      </c>
      <c r="O87" s="59">
        <v>19257.957600000002</v>
      </c>
      <c r="P87" s="62" t="str">
        <f t="shared" si="18"/>
        <v>ผ่าน</v>
      </c>
      <c r="Q87" s="62" t="str">
        <f t="shared" si="19"/>
        <v>ผ่าน</v>
      </c>
      <c r="R87" s="62" t="str">
        <f t="shared" si="20"/>
        <v>ผ่าน</v>
      </c>
      <c r="S87" s="58"/>
      <c r="T87" s="51" t="s">
        <v>135</v>
      </c>
      <c r="U87" s="51" t="s">
        <v>135</v>
      </c>
      <c r="V87" s="63" t="s">
        <v>266</v>
      </c>
      <c r="W87" s="63"/>
      <c r="X87" s="64"/>
      <c r="Y87" s="64"/>
      <c r="Z87" s="65"/>
      <c r="AA87" s="65"/>
      <c r="AB87" s="65"/>
      <c r="AC87" s="65"/>
      <c r="AD87" s="63"/>
      <c r="AE87" s="63"/>
      <c r="AF87" s="63"/>
      <c r="AG87" s="63"/>
      <c r="AH87" s="63"/>
      <c r="AI87" s="63"/>
      <c r="AJ87" s="63"/>
      <c r="AK87" s="66"/>
      <c r="AL87" s="51"/>
    </row>
    <row r="88" spans="1:38" x14ac:dyDescent="0.45">
      <c r="A88" s="30">
        <v>79</v>
      </c>
      <c r="B88" s="30">
        <v>8</v>
      </c>
      <c r="C88" s="58" t="s">
        <v>90</v>
      </c>
      <c r="D88" s="30" t="s">
        <v>102</v>
      </c>
      <c r="E88" s="58" t="s">
        <v>226</v>
      </c>
      <c r="F88" s="58" t="s">
        <v>142</v>
      </c>
      <c r="G88" s="59">
        <v>25072304.530000001</v>
      </c>
      <c r="H88" s="60">
        <v>38178</v>
      </c>
      <c r="I88" s="61">
        <v>656.72</v>
      </c>
      <c r="J88" s="61">
        <v>799.03</v>
      </c>
      <c r="K88" s="59">
        <v>17339139.510000002</v>
      </c>
      <c r="L88" s="59">
        <v>1149.5</v>
      </c>
      <c r="M88" s="59">
        <v>1315.5</v>
      </c>
      <c r="N88" s="59">
        <v>13180.65</v>
      </c>
      <c r="O88" s="59">
        <v>17810.317899999998</v>
      </c>
      <c r="P88" s="62" t="str">
        <f t="shared" si="18"/>
        <v>ผ่าน</v>
      </c>
      <c r="Q88" s="62" t="str">
        <f t="shared" si="19"/>
        <v>ผ่าน</v>
      </c>
      <c r="R88" s="62" t="str">
        <f t="shared" si="20"/>
        <v>ผ่าน</v>
      </c>
      <c r="S88" s="58"/>
      <c r="T88" s="51" t="s">
        <v>260</v>
      </c>
      <c r="U88" s="51" t="s">
        <v>141</v>
      </c>
      <c r="V88" s="63" t="s">
        <v>273</v>
      </c>
      <c r="W88" s="63"/>
      <c r="X88" s="64"/>
      <c r="Y88" s="64"/>
      <c r="Z88" s="65"/>
      <c r="AA88" s="65"/>
      <c r="AB88" s="65"/>
      <c r="AC88" s="65"/>
      <c r="AD88" s="63"/>
      <c r="AE88" s="63"/>
      <c r="AF88" s="63"/>
      <c r="AG88" s="63"/>
      <c r="AH88" s="63"/>
      <c r="AI88" s="63"/>
      <c r="AJ88" s="63"/>
      <c r="AK88" s="66"/>
      <c r="AL88" s="51"/>
    </row>
    <row r="89" spans="1:38" x14ac:dyDescent="0.45">
      <c r="A89" s="30">
        <v>80</v>
      </c>
      <c r="B89" s="30">
        <v>8</v>
      </c>
      <c r="C89" s="58" t="s">
        <v>90</v>
      </c>
      <c r="D89" s="30" t="s">
        <v>103</v>
      </c>
      <c r="E89" s="67" t="s">
        <v>227</v>
      </c>
      <c r="F89" s="173" t="s">
        <v>135</v>
      </c>
      <c r="G89" s="59">
        <v>11855199.16</v>
      </c>
      <c r="H89" s="60">
        <v>22795</v>
      </c>
      <c r="I89" s="61">
        <v>520.08000000000004</v>
      </c>
      <c r="J89" s="61">
        <v>803.39</v>
      </c>
      <c r="K89" s="59">
        <v>8553529.0899999999</v>
      </c>
      <c r="L89" s="59">
        <v>579</v>
      </c>
      <c r="M89" s="59">
        <v>641.95000000000005</v>
      </c>
      <c r="N89" s="59">
        <v>13324.25</v>
      </c>
      <c r="O89" s="59">
        <v>19257.957600000002</v>
      </c>
      <c r="P89" s="62" t="str">
        <f t="shared" si="18"/>
        <v>ผ่าน</v>
      </c>
      <c r="Q89" s="62" t="str">
        <f t="shared" si="19"/>
        <v>ผ่าน</v>
      </c>
      <c r="R89" s="62" t="str">
        <f t="shared" si="20"/>
        <v>ผ่าน</v>
      </c>
      <c r="S89" s="58"/>
      <c r="T89" s="51" t="s">
        <v>135</v>
      </c>
      <c r="U89" s="51" t="s">
        <v>135</v>
      </c>
      <c r="V89" s="63" t="s">
        <v>266</v>
      </c>
      <c r="W89" s="63"/>
      <c r="X89" s="64"/>
      <c r="Y89" s="64"/>
      <c r="Z89" s="65"/>
      <c r="AA89" s="65"/>
      <c r="AB89" s="65"/>
      <c r="AC89" s="65"/>
      <c r="AD89" s="63"/>
      <c r="AE89" s="63"/>
      <c r="AF89" s="63"/>
      <c r="AG89" s="63"/>
      <c r="AH89" s="63"/>
      <c r="AI89" s="63"/>
      <c r="AJ89" s="63"/>
      <c r="AK89" s="66"/>
      <c r="AL89" s="51"/>
    </row>
    <row r="90" spans="1:38" x14ac:dyDescent="0.45">
      <c r="A90" s="30">
        <v>81</v>
      </c>
      <c r="B90" s="30">
        <v>8</v>
      </c>
      <c r="C90" s="58" t="s">
        <v>90</v>
      </c>
      <c r="D90" s="30" t="s">
        <v>104</v>
      </c>
      <c r="E90" s="67" t="s">
        <v>228</v>
      </c>
      <c r="F90" s="41" t="s">
        <v>139</v>
      </c>
      <c r="G90" s="59">
        <v>21418200.48</v>
      </c>
      <c r="H90" s="60">
        <v>32180</v>
      </c>
      <c r="I90" s="61">
        <v>665.57</v>
      </c>
      <c r="J90" s="61">
        <v>780.95</v>
      </c>
      <c r="K90" s="59">
        <v>12503075.390000001</v>
      </c>
      <c r="L90" s="161">
        <v>842.94</v>
      </c>
      <c r="M90" s="59">
        <v>974.92</v>
      </c>
      <c r="N90" s="59">
        <v>12824.67</v>
      </c>
      <c r="O90" s="59">
        <v>17882.720499999999</v>
      </c>
      <c r="P90" s="62" t="str">
        <f t="shared" si="18"/>
        <v>ผ่าน</v>
      </c>
      <c r="Q90" s="62" t="str">
        <f t="shared" si="19"/>
        <v>ผ่าน</v>
      </c>
      <c r="R90" s="62" t="str">
        <f t="shared" si="20"/>
        <v>ผ่าน</v>
      </c>
      <c r="S90" s="58"/>
      <c r="T90" s="51" t="s">
        <v>139</v>
      </c>
      <c r="U90" s="51" t="s">
        <v>139</v>
      </c>
      <c r="V90" s="63" t="s">
        <v>269</v>
      </c>
      <c r="W90" s="63"/>
      <c r="X90" s="64"/>
      <c r="Y90" s="64"/>
      <c r="Z90" s="65"/>
      <c r="AA90" s="65"/>
      <c r="AB90" s="65"/>
      <c r="AC90" s="65"/>
      <c r="AD90" s="63"/>
      <c r="AE90" s="63"/>
      <c r="AF90" s="63"/>
      <c r="AG90" s="63"/>
      <c r="AH90" s="63"/>
      <c r="AI90" s="63"/>
      <c r="AJ90" s="63"/>
      <c r="AK90" s="66"/>
      <c r="AL90" s="51"/>
    </row>
    <row r="91" spans="1:38" x14ac:dyDescent="0.45">
      <c r="A91" s="30">
        <v>82</v>
      </c>
      <c r="B91" s="30">
        <v>8</v>
      </c>
      <c r="C91" s="58" t="s">
        <v>90</v>
      </c>
      <c r="D91" s="30" t="s">
        <v>105</v>
      </c>
      <c r="E91" s="67" t="s">
        <v>229</v>
      </c>
      <c r="F91" s="67" t="s">
        <v>134</v>
      </c>
      <c r="G91" s="59">
        <v>8271561.3600000003</v>
      </c>
      <c r="H91" s="60">
        <v>12445</v>
      </c>
      <c r="I91" s="61">
        <v>664.65</v>
      </c>
      <c r="J91" s="61">
        <v>860.94</v>
      </c>
      <c r="K91" s="59">
        <v>2511143.98</v>
      </c>
      <c r="L91" s="152">
        <v>276.66999999999996</v>
      </c>
      <c r="M91" s="59">
        <v>255.51</v>
      </c>
      <c r="N91" s="59">
        <v>9827.85</v>
      </c>
      <c r="O91" s="59">
        <v>23323.6836</v>
      </c>
      <c r="P91" s="62" t="str">
        <f t="shared" si="18"/>
        <v>ผ่าน</v>
      </c>
      <c r="Q91" s="62" t="str">
        <f t="shared" si="19"/>
        <v>ผ่าน</v>
      </c>
      <c r="R91" s="62" t="str">
        <f t="shared" si="20"/>
        <v>ผ่าน</v>
      </c>
      <c r="S91" s="58"/>
      <c r="T91" s="51" t="s">
        <v>134</v>
      </c>
      <c r="U91" s="51" t="s">
        <v>134</v>
      </c>
      <c r="V91" s="63" t="s">
        <v>267</v>
      </c>
      <c r="W91" s="63"/>
      <c r="X91" s="64"/>
      <c r="Y91" s="64"/>
      <c r="Z91" s="65"/>
      <c r="AA91" s="65"/>
      <c r="AB91" s="65"/>
      <c r="AC91" s="65"/>
      <c r="AD91" s="63"/>
      <c r="AE91" s="63"/>
      <c r="AF91" s="63"/>
      <c r="AG91" s="63"/>
      <c r="AH91" s="63"/>
      <c r="AI91" s="63"/>
      <c r="AJ91" s="63"/>
      <c r="AK91" s="66"/>
      <c r="AL91" s="51"/>
    </row>
    <row r="92" spans="1:38" x14ac:dyDescent="0.45">
      <c r="A92" s="30">
        <v>83</v>
      </c>
      <c r="B92" s="30">
        <v>8</v>
      </c>
      <c r="C92" s="58" t="s">
        <v>90</v>
      </c>
      <c r="D92" s="30" t="s">
        <v>106</v>
      </c>
      <c r="E92" s="67" t="s">
        <v>230</v>
      </c>
      <c r="F92" s="67" t="s">
        <v>134</v>
      </c>
      <c r="G92" s="59">
        <v>7787886.9199999999</v>
      </c>
      <c r="H92" s="60">
        <v>10434</v>
      </c>
      <c r="I92" s="61">
        <v>746.4</v>
      </c>
      <c r="J92" s="61">
        <v>860.94</v>
      </c>
      <c r="K92" s="59">
        <v>3074453.79</v>
      </c>
      <c r="L92" s="152">
        <v>142.84</v>
      </c>
      <c r="M92" s="61">
        <v>104.67</v>
      </c>
      <c r="N92" s="59">
        <v>29373.61</v>
      </c>
      <c r="O92" s="59">
        <v>23323.6836</v>
      </c>
      <c r="P92" s="62" t="str">
        <f t="shared" si="18"/>
        <v>ผ่าน</v>
      </c>
      <c r="Q92" s="62" t="str">
        <f t="shared" si="19"/>
        <v>ไม่ผ่าน</v>
      </c>
      <c r="R92" s="62" t="str">
        <f t="shared" si="20"/>
        <v>ไม่ผ่าน</v>
      </c>
      <c r="S92" s="58"/>
      <c r="T92" s="51" t="s">
        <v>134</v>
      </c>
      <c r="U92" s="51" t="s">
        <v>134</v>
      </c>
      <c r="V92" s="63" t="s">
        <v>267</v>
      </c>
      <c r="W92" s="63"/>
      <c r="X92" s="64"/>
      <c r="Y92" s="64"/>
      <c r="Z92" s="65"/>
      <c r="AA92" s="65"/>
      <c r="AB92" s="65"/>
      <c r="AC92" s="65"/>
      <c r="AD92" s="63"/>
      <c r="AE92" s="63"/>
      <c r="AF92" s="65"/>
      <c r="AG92" s="63"/>
      <c r="AH92" s="63"/>
      <c r="AI92" s="63"/>
      <c r="AJ92" s="63"/>
      <c r="AK92" s="66"/>
      <c r="AL92" s="51"/>
    </row>
    <row r="93" spans="1:38" x14ac:dyDescent="0.45">
      <c r="A93" s="30">
        <v>84</v>
      </c>
      <c r="B93" s="30">
        <v>8</v>
      </c>
      <c r="C93" s="58" t="s">
        <v>90</v>
      </c>
      <c r="D93" s="30" t="s">
        <v>107</v>
      </c>
      <c r="E93" s="67" t="s">
        <v>231</v>
      </c>
      <c r="F93" s="67" t="s">
        <v>134</v>
      </c>
      <c r="G93" s="59">
        <v>7130345.4100000001</v>
      </c>
      <c r="H93" s="60">
        <v>12480</v>
      </c>
      <c r="I93" s="61">
        <v>571.34</v>
      </c>
      <c r="J93" s="61">
        <v>860.94</v>
      </c>
      <c r="K93" s="59">
        <v>3233528.7</v>
      </c>
      <c r="L93" s="59">
        <v>182.78000000000003</v>
      </c>
      <c r="M93" s="61">
        <v>261.7</v>
      </c>
      <c r="N93" s="59">
        <v>12355.73</v>
      </c>
      <c r="O93" s="59">
        <v>23323.6836</v>
      </c>
      <c r="P93" s="62" t="str">
        <f t="shared" si="18"/>
        <v>ผ่าน</v>
      </c>
      <c r="Q93" s="62" t="str">
        <f t="shared" si="19"/>
        <v>ผ่าน</v>
      </c>
      <c r="R93" s="62" t="str">
        <f t="shared" si="20"/>
        <v>ผ่าน</v>
      </c>
      <c r="S93" s="58"/>
      <c r="T93" s="51" t="s">
        <v>134</v>
      </c>
      <c r="U93" s="51" t="s">
        <v>134</v>
      </c>
      <c r="V93" s="63" t="s">
        <v>267</v>
      </c>
      <c r="W93" s="63"/>
      <c r="X93" s="64"/>
      <c r="Y93" s="64"/>
      <c r="Z93" s="65"/>
      <c r="AA93" s="65"/>
      <c r="AB93" s="65"/>
      <c r="AC93" s="65"/>
      <c r="AD93" s="63"/>
      <c r="AE93" s="63"/>
      <c r="AF93" s="65"/>
      <c r="AG93" s="63"/>
      <c r="AH93" s="63"/>
      <c r="AI93" s="63"/>
      <c r="AJ93" s="63"/>
      <c r="AK93" s="66"/>
      <c r="AL93" s="51"/>
    </row>
    <row r="94" spans="1:38" x14ac:dyDescent="0.45">
      <c r="A94" s="30">
        <v>85</v>
      </c>
      <c r="B94" s="30">
        <v>8</v>
      </c>
      <c r="C94" s="58" t="s">
        <v>90</v>
      </c>
      <c r="D94" s="30" t="s">
        <v>108</v>
      </c>
      <c r="E94" s="67" t="s">
        <v>232</v>
      </c>
      <c r="F94" s="67" t="s">
        <v>134</v>
      </c>
      <c r="G94" s="59">
        <v>7395099.7400000002</v>
      </c>
      <c r="H94" s="60">
        <v>10821</v>
      </c>
      <c r="I94" s="61">
        <v>683.4</v>
      </c>
      <c r="J94" s="61">
        <v>860.94</v>
      </c>
      <c r="K94" s="59">
        <v>3384158.28</v>
      </c>
      <c r="L94" s="161">
        <v>202.46999999999997</v>
      </c>
      <c r="M94" s="59">
        <v>249.31</v>
      </c>
      <c r="N94" s="59">
        <v>13574.02</v>
      </c>
      <c r="O94" s="59">
        <v>23323.6836</v>
      </c>
      <c r="P94" s="62" t="str">
        <f t="shared" si="18"/>
        <v>ผ่าน</v>
      </c>
      <c r="Q94" s="62" t="str">
        <f t="shared" si="19"/>
        <v>ผ่าน</v>
      </c>
      <c r="R94" s="62" t="str">
        <f t="shared" si="20"/>
        <v>ผ่าน</v>
      </c>
      <c r="S94" s="58"/>
      <c r="T94" s="51" t="s">
        <v>134</v>
      </c>
      <c r="U94" s="51" t="s">
        <v>134</v>
      </c>
      <c r="V94" s="63" t="s">
        <v>267</v>
      </c>
      <c r="W94" s="63"/>
      <c r="X94" s="64"/>
      <c r="Y94" s="64"/>
      <c r="Z94" s="65"/>
      <c r="AA94" s="65"/>
      <c r="AB94" s="65"/>
      <c r="AC94" s="65"/>
      <c r="AD94" s="63"/>
      <c r="AE94" s="63"/>
      <c r="AF94" s="63"/>
      <c r="AG94" s="63"/>
      <c r="AH94" s="63"/>
      <c r="AI94" s="63"/>
      <c r="AJ94" s="63"/>
      <c r="AK94" s="66"/>
      <c r="AL94" s="51"/>
    </row>
    <row r="95" spans="1:38" s="92" customFormat="1" x14ac:dyDescent="0.45">
      <c r="A95" s="42">
        <v>86</v>
      </c>
      <c r="B95" s="42">
        <v>8</v>
      </c>
      <c r="C95" s="90" t="s">
        <v>90</v>
      </c>
      <c r="D95" s="42" t="s">
        <v>109</v>
      </c>
      <c r="E95" s="90" t="s">
        <v>233</v>
      </c>
      <c r="F95" s="106" t="s">
        <v>142</v>
      </c>
      <c r="G95" s="161">
        <v>38958163.399999999</v>
      </c>
      <c r="H95" s="166">
        <v>47503</v>
      </c>
      <c r="I95" s="167">
        <v>820.12</v>
      </c>
      <c r="J95" s="167">
        <v>799.03</v>
      </c>
      <c r="K95" s="161">
        <v>23011403.149999999</v>
      </c>
      <c r="L95" s="161">
        <v>1068.1300000000001</v>
      </c>
      <c r="M95" s="161">
        <v>1418.28</v>
      </c>
      <c r="N95" s="161">
        <v>16224.87</v>
      </c>
      <c r="O95" s="161">
        <v>17810.317899999998</v>
      </c>
      <c r="P95" s="168" t="str">
        <f t="shared" si="18"/>
        <v>ไม่ผ่าน</v>
      </c>
      <c r="Q95" s="168" t="str">
        <f t="shared" si="19"/>
        <v>ผ่าน</v>
      </c>
      <c r="R95" s="168" t="str">
        <f t="shared" si="20"/>
        <v>ไม่ผ่าน</v>
      </c>
      <c r="S95" s="90"/>
      <c r="T95" s="91" t="s">
        <v>139</v>
      </c>
      <c r="U95" s="91" t="s">
        <v>139</v>
      </c>
      <c r="V95" s="169" t="s">
        <v>269</v>
      </c>
      <c r="W95" s="169"/>
      <c r="X95" s="170"/>
      <c r="Y95" s="170"/>
      <c r="Z95" s="171"/>
      <c r="AA95" s="171"/>
      <c r="AB95" s="171"/>
      <c r="AC95" s="171"/>
      <c r="AD95" s="169"/>
      <c r="AE95" s="169"/>
      <c r="AF95" s="169"/>
      <c r="AG95" s="169"/>
      <c r="AH95" s="169"/>
      <c r="AI95" s="169"/>
      <c r="AJ95" s="169"/>
      <c r="AK95" s="172"/>
      <c r="AL95" s="91"/>
    </row>
    <row r="96" spans="1:38" x14ac:dyDescent="0.45">
      <c r="A96" s="30">
        <v>87</v>
      </c>
      <c r="B96" s="30">
        <v>8</v>
      </c>
      <c r="C96" s="58" t="s">
        <v>90</v>
      </c>
      <c r="D96" s="30" t="s">
        <v>110</v>
      </c>
      <c r="E96" s="58" t="s">
        <v>234</v>
      </c>
      <c r="F96" s="73" t="s">
        <v>132</v>
      </c>
      <c r="G96" s="59">
        <v>5481224.0099999998</v>
      </c>
      <c r="H96" s="60">
        <v>8280</v>
      </c>
      <c r="I96" s="61">
        <v>661.98</v>
      </c>
      <c r="J96" s="61">
        <v>804.69</v>
      </c>
      <c r="K96" s="59">
        <v>2470077.5099999998</v>
      </c>
      <c r="L96" s="152">
        <v>215.46999999999997</v>
      </c>
      <c r="M96" s="61">
        <v>200.43</v>
      </c>
      <c r="N96" s="59">
        <v>12323.89</v>
      </c>
      <c r="O96" s="59">
        <v>18870.412700000001</v>
      </c>
      <c r="P96" s="62" t="str">
        <f t="shared" si="18"/>
        <v>ผ่าน</v>
      </c>
      <c r="Q96" s="62" t="str">
        <f t="shared" si="19"/>
        <v>ผ่าน</v>
      </c>
      <c r="R96" s="62" t="str">
        <f t="shared" si="20"/>
        <v>ผ่าน</v>
      </c>
      <c r="S96" s="58"/>
      <c r="T96" s="51" t="s">
        <v>132</v>
      </c>
      <c r="U96" s="51" t="s">
        <v>132</v>
      </c>
      <c r="V96" s="63" t="s">
        <v>262</v>
      </c>
      <c r="W96" s="63"/>
      <c r="X96" s="64"/>
      <c r="Y96" s="64"/>
      <c r="Z96" s="65"/>
      <c r="AA96" s="65"/>
      <c r="AB96" s="65"/>
      <c r="AC96" s="65"/>
      <c r="AD96" s="63"/>
      <c r="AE96" s="63"/>
      <c r="AF96" s="65"/>
      <c r="AG96" s="63"/>
      <c r="AH96" s="63"/>
      <c r="AI96" s="63"/>
      <c r="AJ96" s="63"/>
      <c r="AK96" s="66"/>
      <c r="AL96" s="51"/>
    </row>
    <row r="97" spans="1:38" x14ac:dyDescent="0.45">
      <c r="A97" s="30">
        <v>88</v>
      </c>
      <c r="B97" s="30">
        <v>8</v>
      </c>
      <c r="C97" s="58" t="s">
        <v>90</v>
      </c>
      <c r="D97" s="30" t="s">
        <v>111</v>
      </c>
      <c r="E97" s="58" t="s">
        <v>235</v>
      </c>
      <c r="F97" s="73" t="s">
        <v>132</v>
      </c>
      <c r="G97" s="59">
        <v>5199397.6100000003</v>
      </c>
      <c r="H97" s="60">
        <v>8763</v>
      </c>
      <c r="I97" s="61">
        <v>593.34</v>
      </c>
      <c r="J97" s="61">
        <v>804.69</v>
      </c>
      <c r="K97" s="59">
        <v>1958126.74</v>
      </c>
      <c r="L97" s="59">
        <v>108.48</v>
      </c>
      <c r="M97" s="61">
        <v>112.47</v>
      </c>
      <c r="N97" s="59">
        <v>17409.86</v>
      </c>
      <c r="O97" s="59">
        <v>18870.412700000001</v>
      </c>
      <c r="P97" s="62" t="str">
        <f t="shared" si="18"/>
        <v>ผ่าน</v>
      </c>
      <c r="Q97" s="62" t="str">
        <f t="shared" si="19"/>
        <v>ผ่าน</v>
      </c>
      <c r="R97" s="62" t="str">
        <f t="shared" si="20"/>
        <v>ผ่าน</v>
      </c>
      <c r="S97" s="58"/>
      <c r="T97" s="51" t="s">
        <v>132</v>
      </c>
      <c r="U97" s="51" t="s">
        <v>132</v>
      </c>
      <c r="V97" s="63" t="s">
        <v>262</v>
      </c>
      <c r="W97" s="63"/>
      <c r="X97" s="64"/>
      <c r="Y97" s="64"/>
      <c r="Z97" s="65"/>
      <c r="AA97" s="65"/>
      <c r="AB97" s="65"/>
      <c r="AC97" s="65"/>
      <c r="AD97" s="63"/>
      <c r="AE97" s="63"/>
      <c r="AF97" s="65"/>
      <c r="AG97" s="63"/>
      <c r="AH97" s="63"/>
      <c r="AI97" s="63"/>
      <c r="AJ97" s="63"/>
      <c r="AK97" s="66"/>
      <c r="AL97" s="51"/>
    </row>
    <row r="98" spans="1:38" s="82" customFormat="1" x14ac:dyDescent="0.45">
      <c r="A98" s="80"/>
      <c r="B98" s="36"/>
      <c r="C98" s="75" t="s">
        <v>254</v>
      </c>
      <c r="D98" s="36"/>
      <c r="E98" s="75"/>
      <c r="F98" s="75"/>
      <c r="G98" s="76"/>
      <c r="H98" s="77"/>
      <c r="I98" s="76"/>
      <c r="J98" s="76"/>
      <c r="K98" s="76"/>
      <c r="L98" s="76"/>
      <c r="M98" s="78"/>
      <c r="N98" s="76"/>
      <c r="O98" s="37"/>
      <c r="P98" s="79"/>
      <c r="Q98" s="79"/>
      <c r="R98" s="79">
        <f>COUNTIF(R77:R97,"ไม่ผ่าน")</f>
        <v>3</v>
      </c>
      <c r="S98" s="80"/>
      <c r="T98" s="81"/>
      <c r="U98" s="81"/>
      <c r="V98" s="81"/>
      <c r="W98" s="63"/>
      <c r="X98" s="93"/>
      <c r="Y98" s="64"/>
      <c r="Z98" s="81"/>
      <c r="AA98" s="65"/>
      <c r="AB98" s="93"/>
      <c r="AC98" s="65"/>
      <c r="AD98" s="81"/>
      <c r="AE98" s="63"/>
      <c r="AF98" s="93"/>
      <c r="AG98" s="63"/>
      <c r="AH98" s="81"/>
      <c r="AI98" s="63"/>
      <c r="AJ98" s="81"/>
      <c r="AK98" s="66"/>
      <c r="AL98" s="81"/>
    </row>
    <row r="99" spans="1:38" x14ac:dyDescent="0.45">
      <c r="A99" s="58"/>
      <c r="B99" s="32"/>
      <c r="C99" s="32" t="s">
        <v>255</v>
      </c>
      <c r="D99" s="32"/>
      <c r="E99" s="97"/>
      <c r="F99" s="97"/>
      <c r="G99" s="98"/>
      <c r="H99" s="99"/>
      <c r="I99" s="98"/>
      <c r="J99" s="98"/>
      <c r="K99" s="98"/>
      <c r="L99" s="98"/>
      <c r="M99" s="100"/>
      <c r="N99" s="98"/>
      <c r="O99" s="33"/>
      <c r="P99" s="101"/>
      <c r="Q99" s="101"/>
      <c r="R99" s="101">
        <f>SUM(R98,R76,R69,R59,R40,R25,R16)</f>
        <v>20</v>
      </c>
      <c r="S99" s="58"/>
      <c r="T99" s="51"/>
      <c r="U99" s="51"/>
      <c r="AF99" s="52"/>
      <c r="AG99" s="52"/>
      <c r="AH99" s="51"/>
      <c r="AI99" s="51"/>
      <c r="AJ99" s="51"/>
      <c r="AK99" s="51"/>
      <c r="AL99" s="51"/>
    </row>
    <row r="100" spans="1:38" x14ac:dyDescent="0.45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102"/>
      <c r="P100" s="58"/>
      <c r="Q100" s="58"/>
      <c r="R100" s="58"/>
      <c r="S100" s="58"/>
      <c r="T100" s="51"/>
      <c r="U100" s="51"/>
      <c r="AF100" s="52"/>
      <c r="AG100" s="52"/>
      <c r="AH100" s="51"/>
      <c r="AI100" s="51"/>
      <c r="AJ100" s="51"/>
      <c r="AK100" s="51"/>
      <c r="AL100" s="51"/>
    </row>
    <row r="107" spans="1:38" x14ac:dyDescent="0.45">
      <c r="I107" s="49"/>
    </row>
  </sheetData>
  <autoFilter ref="A2:R99">
    <filterColumn colId="6" showButton="0"/>
    <filterColumn colId="7" showButton="0"/>
    <filterColumn colId="8" showButton="0"/>
    <filterColumn colId="10" showButton="0"/>
    <filterColumn colId="11" hiddenButton="1" showButton="0"/>
    <filterColumn colId="12" showButton="0"/>
    <filterColumn colId="13" showButton="0"/>
    <filterColumn colId="15" showButton="0"/>
    <filterColumn colId="16" showButton="0"/>
  </autoFilter>
  <mergeCells count="13">
    <mergeCell ref="S2:S3"/>
    <mergeCell ref="T2:T3"/>
    <mergeCell ref="U2:U3"/>
    <mergeCell ref="A1:R1"/>
    <mergeCell ref="A2:A3"/>
    <mergeCell ref="B2:B3"/>
    <mergeCell ref="C2:C3"/>
    <mergeCell ref="D2:D3"/>
    <mergeCell ref="E2:E3"/>
    <mergeCell ref="F2:F3"/>
    <mergeCell ref="G2:J2"/>
    <mergeCell ref="K2:O2"/>
    <mergeCell ref="P2:R2"/>
  </mergeCells>
  <conditionalFormatting sqref="P4:R98">
    <cfRule type="containsText" dxfId="3" priority="3" operator="containsText" text="ไม่ผ่าน">
      <formula>NOT(ISERROR(SEARCH("ไม่ผ่าน",P4)))</formula>
    </cfRule>
    <cfRule type="containsText" dxfId="2" priority="4" operator="containsText" text="ผ่าน">
      <formula>NOT(ISERROR(SEARCH("ผ่าน",P4)))</formula>
    </cfRule>
  </conditionalFormatting>
  <conditionalFormatting sqref="P99:R99">
    <cfRule type="containsText" dxfId="1" priority="1" operator="containsText" text="ไม่ผ่าน">
      <formula>NOT(ISERROR(SEARCH("ไม่ผ่าน",P99)))</formula>
    </cfRule>
    <cfRule type="containsText" dxfId="0" priority="2" operator="containsText" text="ผ่าน">
      <formula>NOT(ISERROR(SEARCH("ผ่าน",P99)))</formula>
    </cfRule>
  </conditionalFormatting>
  <pageMargins left="0.43307086614173229" right="0.23622047244094491" top="0.74803149606299213" bottom="0.74803149606299213" header="0.31496062992125984" footer="0.31496062992125984"/>
  <pageSetup paperSize="9" scale="81" orientation="landscape" r:id="rId1"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workbookViewId="0">
      <selection activeCell="A3" sqref="A3:I12"/>
    </sheetView>
  </sheetViews>
  <sheetFormatPr defaultRowHeight="14.25" x14ac:dyDescent="0.2"/>
  <cols>
    <col min="1" max="2" width="11.125" customWidth="1"/>
    <col min="3" max="3" width="10.125" customWidth="1"/>
    <col min="4" max="4" width="9" customWidth="1"/>
    <col min="5" max="5" width="9.625" customWidth="1"/>
    <col min="6" max="6" width="11.125" customWidth="1"/>
    <col min="7" max="7" width="9.375" customWidth="1"/>
    <col min="8" max="8" width="8.875" customWidth="1"/>
    <col min="9" max="9" width="12.5" bestFit="1" customWidth="1"/>
  </cols>
  <sheetData>
    <row r="1" spans="1:13" ht="24" x14ac:dyDescent="0.2">
      <c r="A1" s="195" t="s">
        <v>309</v>
      </c>
      <c r="B1" s="195"/>
      <c r="C1" s="195"/>
      <c r="D1" s="195"/>
      <c r="E1" s="195"/>
      <c r="F1" s="195"/>
      <c r="G1" s="195"/>
      <c r="H1" s="195"/>
      <c r="I1" s="195"/>
    </row>
    <row r="3" spans="1:13" ht="24" x14ac:dyDescent="0.55000000000000004">
      <c r="A3" s="196" t="s">
        <v>1</v>
      </c>
      <c r="B3" s="197" t="s">
        <v>2</v>
      </c>
      <c r="C3" s="197" t="s">
        <v>113</v>
      </c>
      <c r="D3" s="199" t="s">
        <v>114</v>
      </c>
      <c r="E3" s="199"/>
      <c r="F3" s="199"/>
      <c r="G3" s="199"/>
      <c r="H3" s="199"/>
      <c r="I3" s="199"/>
    </row>
    <row r="4" spans="1:13" ht="24" x14ac:dyDescent="0.2">
      <c r="A4" s="196"/>
      <c r="B4" s="198"/>
      <c r="C4" s="198"/>
      <c r="D4" s="16" t="s">
        <v>256</v>
      </c>
      <c r="E4" s="38" t="s">
        <v>115</v>
      </c>
      <c r="F4" s="16" t="s">
        <v>257</v>
      </c>
      <c r="G4" s="38" t="s">
        <v>115</v>
      </c>
      <c r="H4" s="38" t="s">
        <v>258</v>
      </c>
      <c r="I4" s="38" t="s">
        <v>259</v>
      </c>
    </row>
    <row r="5" spans="1:13" ht="24" x14ac:dyDescent="0.55000000000000004">
      <c r="A5" s="22">
        <v>8</v>
      </c>
      <c r="B5" s="5" t="s">
        <v>18</v>
      </c>
      <c r="C5" s="22">
        <v>12</v>
      </c>
      <c r="D5" s="22">
        <f>C5-F5</f>
        <v>5</v>
      </c>
      <c r="E5" s="26">
        <f>D5/H5*100</f>
        <v>41.666666666666671</v>
      </c>
      <c r="F5" s="22">
        <v>7</v>
      </c>
      <c r="G5" s="26">
        <f>F5/H5*100</f>
        <v>58.333333333333336</v>
      </c>
      <c r="H5" s="22">
        <f t="shared" ref="H5:H12" si="0">SUM(D5+F5)</f>
        <v>12</v>
      </c>
      <c r="I5" s="22">
        <v>0</v>
      </c>
    </row>
    <row r="6" spans="1:13" ht="24" x14ac:dyDescent="0.55000000000000004">
      <c r="A6" s="22">
        <v>8</v>
      </c>
      <c r="B6" s="5" t="s">
        <v>30</v>
      </c>
      <c r="C6" s="22">
        <v>8</v>
      </c>
      <c r="D6" s="22">
        <f t="shared" ref="D6:D12" si="1">C6-F6</f>
        <v>6</v>
      </c>
      <c r="E6" s="26">
        <f t="shared" ref="E6:E12" si="2">D6/H6*100</f>
        <v>75</v>
      </c>
      <c r="F6" s="22">
        <v>2</v>
      </c>
      <c r="G6" s="26">
        <f t="shared" ref="G6:G11" si="3">F6/H6*100</f>
        <v>25</v>
      </c>
      <c r="H6" s="22">
        <f t="shared" si="0"/>
        <v>8</v>
      </c>
      <c r="I6" s="22">
        <v>0</v>
      </c>
    </row>
    <row r="7" spans="1:13" ht="24" x14ac:dyDescent="0.55000000000000004">
      <c r="A7" s="22">
        <v>8</v>
      </c>
      <c r="B7" s="5" t="s">
        <v>40</v>
      </c>
      <c r="C7" s="22">
        <v>14</v>
      </c>
      <c r="D7" s="22">
        <f t="shared" si="1"/>
        <v>13</v>
      </c>
      <c r="E7" s="150">
        <f t="shared" si="2"/>
        <v>92.857142857142861</v>
      </c>
      <c r="F7" s="22">
        <v>1</v>
      </c>
      <c r="G7" s="26">
        <f t="shared" si="3"/>
        <v>7.1428571428571423</v>
      </c>
      <c r="H7" s="22">
        <f t="shared" si="0"/>
        <v>14</v>
      </c>
      <c r="I7" s="22">
        <v>0</v>
      </c>
    </row>
    <row r="8" spans="1:13" ht="24" x14ac:dyDescent="0.55000000000000004">
      <c r="A8" s="22">
        <v>8</v>
      </c>
      <c r="B8" s="5" t="s">
        <v>55</v>
      </c>
      <c r="C8" s="22">
        <v>18</v>
      </c>
      <c r="D8" s="22">
        <f t="shared" si="1"/>
        <v>12</v>
      </c>
      <c r="E8" s="26">
        <f t="shared" si="2"/>
        <v>66.666666666666657</v>
      </c>
      <c r="F8" s="22">
        <v>6</v>
      </c>
      <c r="G8" s="26">
        <f t="shared" si="3"/>
        <v>33.333333333333329</v>
      </c>
      <c r="H8" s="22">
        <f t="shared" si="0"/>
        <v>18</v>
      </c>
      <c r="I8" s="22">
        <v>0</v>
      </c>
    </row>
    <row r="9" spans="1:13" ht="24" x14ac:dyDescent="0.55000000000000004">
      <c r="A9" s="22">
        <v>8</v>
      </c>
      <c r="B9" s="5" t="s">
        <v>74</v>
      </c>
      <c r="C9" s="22">
        <v>9</v>
      </c>
      <c r="D9" s="22">
        <f t="shared" si="1"/>
        <v>9</v>
      </c>
      <c r="E9" s="150">
        <f t="shared" si="2"/>
        <v>100</v>
      </c>
      <c r="F9" s="22">
        <v>0</v>
      </c>
      <c r="G9" s="26">
        <f t="shared" si="3"/>
        <v>0</v>
      </c>
      <c r="H9" s="22">
        <f t="shared" si="0"/>
        <v>9</v>
      </c>
      <c r="I9" s="22">
        <v>0</v>
      </c>
    </row>
    <row r="10" spans="1:13" ht="24" x14ac:dyDescent="0.55000000000000004">
      <c r="A10" s="22">
        <v>8</v>
      </c>
      <c r="B10" s="5" t="s">
        <v>83</v>
      </c>
      <c r="C10" s="22">
        <v>6</v>
      </c>
      <c r="D10" s="22">
        <f t="shared" si="1"/>
        <v>5</v>
      </c>
      <c r="E10" s="26">
        <f t="shared" si="2"/>
        <v>83.333333333333343</v>
      </c>
      <c r="F10" s="22">
        <v>1</v>
      </c>
      <c r="G10" s="26">
        <f t="shared" si="3"/>
        <v>16.666666666666664</v>
      </c>
      <c r="H10" s="22">
        <f t="shared" si="0"/>
        <v>6</v>
      </c>
      <c r="I10" s="22">
        <v>0</v>
      </c>
    </row>
    <row r="11" spans="1:13" ht="24" x14ac:dyDescent="0.55000000000000004">
      <c r="A11" s="22">
        <v>8</v>
      </c>
      <c r="B11" s="5" t="s">
        <v>90</v>
      </c>
      <c r="C11" s="22">
        <v>21</v>
      </c>
      <c r="D11" s="22">
        <f t="shared" si="1"/>
        <v>18</v>
      </c>
      <c r="E11" s="26">
        <f t="shared" si="2"/>
        <v>85.714285714285708</v>
      </c>
      <c r="F11" s="22">
        <v>3</v>
      </c>
      <c r="G11" s="26">
        <f t="shared" si="3"/>
        <v>14.285714285714285</v>
      </c>
      <c r="H11" s="22">
        <f t="shared" si="0"/>
        <v>21</v>
      </c>
      <c r="I11" s="22">
        <v>0</v>
      </c>
      <c r="M11" t="s">
        <v>307</v>
      </c>
    </row>
    <row r="12" spans="1:13" ht="24" x14ac:dyDescent="0.55000000000000004">
      <c r="A12" s="193" t="s">
        <v>117</v>
      </c>
      <c r="B12" s="194"/>
      <c r="C12" s="27">
        <f>SUM(C5:C11)</f>
        <v>88</v>
      </c>
      <c r="D12" s="22">
        <f t="shared" si="1"/>
        <v>68</v>
      </c>
      <c r="E12" s="28">
        <f t="shared" si="2"/>
        <v>77.272727272727266</v>
      </c>
      <c r="F12" s="27">
        <f>SUM(F5:F11)</f>
        <v>20</v>
      </c>
      <c r="G12" s="28">
        <f>F12/H12*100</f>
        <v>22.727272727272727</v>
      </c>
      <c r="H12" s="27">
        <f t="shared" si="0"/>
        <v>88</v>
      </c>
      <c r="I12" s="27">
        <f>SUM(I5:I11)</f>
        <v>0</v>
      </c>
    </row>
    <row r="14" spans="1:13" ht="25.5" customHeight="1" x14ac:dyDescent="0.55000000000000004">
      <c r="A14" s="191" t="s">
        <v>300</v>
      </c>
      <c r="B14" s="191"/>
      <c r="C14" s="191"/>
      <c r="G14" s="23"/>
    </row>
    <row r="15" spans="1:13" ht="23.25" customHeight="1" x14ac:dyDescent="0.2">
      <c r="A15" s="192"/>
      <c r="B15" s="192"/>
      <c r="C15" s="192"/>
    </row>
    <row r="16" spans="1:13" ht="24" x14ac:dyDescent="0.2">
      <c r="A16" s="118" t="s">
        <v>124</v>
      </c>
      <c r="B16" s="118" t="s">
        <v>303</v>
      </c>
      <c r="C16" s="153">
        <v>22920</v>
      </c>
      <c r="D16" s="153">
        <v>22951</v>
      </c>
    </row>
    <row r="17" spans="1:6" ht="24" x14ac:dyDescent="0.55000000000000004">
      <c r="A17" s="1" t="s">
        <v>18</v>
      </c>
      <c r="B17" s="6">
        <v>91.666666666666657</v>
      </c>
      <c r="C17" s="6">
        <v>78.571428571428569</v>
      </c>
      <c r="D17" s="6">
        <v>41.666666666666671</v>
      </c>
    </row>
    <row r="18" spans="1:6" ht="24" x14ac:dyDescent="0.55000000000000004">
      <c r="A18" s="1" t="s">
        <v>30</v>
      </c>
      <c r="B18" s="6">
        <v>75</v>
      </c>
      <c r="C18" s="6">
        <v>75</v>
      </c>
      <c r="D18" s="6">
        <v>75</v>
      </c>
    </row>
    <row r="19" spans="1:6" ht="24" x14ac:dyDescent="0.55000000000000004">
      <c r="A19" s="1" t="s">
        <v>40</v>
      </c>
      <c r="B19" s="116">
        <v>100</v>
      </c>
      <c r="C19" s="116">
        <v>100</v>
      </c>
      <c r="D19" s="6">
        <v>92.857142857142861</v>
      </c>
    </row>
    <row r="20" spans="1:6" ht="24" x14ac:dyDescent="0.55000000000000004">
      <c r="A20" s="1" t="s">
        <v>55</v>
      </c>
      <c r="B20" s="6">
        <v>88.888888888888886</v>
      </c>
      <c r="C20" s="6">
        <v>84.210526315789465</v>
      </c>
      <c r="D20" s="6">
        <v>66.666666666666657</v>
      </c>
    </row>
    <row r="21" spans="1:6" ht="24" x14ac:dyDescent="0.55000000000000004">
      <c r="A21" s="1" t="s">
        <v>74</v>
      </c>
      <c r="B21" s="6">
        <v>77.777777777777786</v>
      </c>
      <c r="C21" s="6">
        <v>77.777777777777786</v>
      </c>
      <c r="D21" s="6">
        <v>100</v>
      </c>
    </row>
    <row r="22" spans="1:6" ht="24" x14ac:dyDescent="0.55000000000000004">
      <c r="A22" s="1" t="s">
        <v>83</v>
      </c>
      <c r="B22" s="6">
        <v>100</v>
      </c>
      <c r="C22" s="116">
        <v>85.714285714285708</v>
      </c>
      <c r="D22" s="6">
        <v>83.333333333333343</v>
      </c>
    </row>
    <row r="23" spans="1:6" ht="24" x14ac:dyDescent="0.55000000000000004">
      <c r="A23" s="1" t="s">
        <v>90</v>
      </c>
      <c r="B23" s="6">
        <v>100</v>
      </c>
      <c r="C23" s="6">
        <v>87.5</v>
      </c>
      <c r="D23" s="6">
        <v>85.714285714285708</v>
      </c>
    </row>
    <row r="24" spans="1:6" ht="24" x14ac:dyDescent="0.55000000000000004">
      <c r="A24" s="154" t="s">
        <v>125</v>
      </c>
      <c r="B24" s="155">
        <v>92.045454545454547</v>
      </c>
      <c r="C24" s="155">
        <v>84.090909090909093</v>
      </c>
      <c r="D24" s="155">
        <v>77.272727272727266</v>
      </c>
    </row>
    <row r="25" spans="1:6" ht="24" x14ac:dyDescent="0.55000000000000004">
      <c r="A25" s="3"/>
      <c r="B25" s="29"/>
      <c r="C25" s="4"/>
      <c r="D25" s="11"/>
      <c r="E25" s="11"/>
      <c r="F25" s="3"/>
    </row>
    <row r="26" spans="1:6" ht="24" x14ac:dyDescent="0.55000000000000004">
      <c r="A26" s="145" t="s">
        <v>310</v>
      </c>
      <c r="B26" s="146"/>
      <c r="C26" s="146"/>
      <c r="D26" s="4"/>
      <c r="F26" s="3"/>
    </row>
    <row r="28" spans="1:6" ht="48" x14ac:dyDescent="0.2">
      <c r="A28" s="9" t="s">
        <v>124</v>
      </c>
      <c r="B28" s="10" t="s">
        <v>126</v>
      </c>
      <c r="C28" s="9" t="s">
        <v>301</v>
      </c>
      <c r="D28" s="10" t="s">
        <v>115</v>
      </c>
    </row>
    <row r="29" spans="1:6" ht="24" x14ac:dyDescent="0.55000000000000004">
      <c r="A29" s="1" t="s">
        <v>18</v>
      </c>
      <c r="B29" s="8">
        <f t="shared" ref="B29:B35" si="4">C5</f>
        <v>12</v>
      </c>
      <c r="C29" s="8">
        <f>D5</f>
        <v>5</v>
      </c>
      <c r="D29" s="107">
        <f>C29/B29*100</f>
        <v>41.666666666666671</v>
      </c>
    </row>
    <row r="30" spans="1:6" ht="24" x14ac:dyDescent="0.55000000000000004">
      <c r="A30" s="1" t="s">
        <v>30</v>
      </c>
      <c r="B30" s="8">
        <f t="shared" si="4"/>
        <v>8</v>
      </c>
      <c r="C30" s="8">
        <f t="shared" ref="C30:C35" si="5">D6</f>
        <v>6</v>
      </c>
      <c r="D30" s="107">
        <f t="shared" ref="D30:D36" si="6">C30/B30*100</f>
        <v>75</v>
      </c>
    </row>
    <row r="31" spans="1:6" ht="24" x14ac:dyDescent="0.55000000000000004">
      <c r="A31" s="1" t="s">
        <v>40</v>
      </c>
      <c r="B31" s="8">
        <f t="shared" si="4"/>
        <v>14</v>
      </c>
      <c r="C31" s="8">
        <f t="shared" si="5"/>
        <v>13</v>
      </c>
      <c r="D31" s="147">
        <f t="shared" si="6"/>
        <v>92.857142857142861</v>
      </c>
    </row>
    <row r="32" spans="1:6" ht="24" x14ac:dyDescent="0.55000000000000004">
      <c r="A32" s="1" t="s">
        <v>55</v>
      </c>
      <c r="B32" s="8">
        <f t="shared" si="4"/>
        <v>18</v>
      </c>
      <c r="C32" s="8">
        <f t="shared" si="5"/>
        <v>12</v>
      </c>
      <c r="D32" s="107">
        <f t="shared" si="6"/>
        <v>66.666666666666657</v>
      </c>
    </row>
    <row r="33" spans="1:4" ht="24" x14ac:dyDescent="0.55000000000000004">
      <c r="A33" s="1" t="s">
        <v>74</v>
      </c>
      <c r="B33" s="8">
        <f t="shared" si="4"/>
        <v>9</v>
      </c>
      <c r="C33" s="8">
        <f t="shared" si="5"/>
        <v>9</v>
      </c>
      <c r="D33" s="147">
        <f t="shared" si="6"/>
        <v>100</v>
      </c>
    </row>
    <row r="34" spans="1:4" ht="24" x14ac:dyDescent="0.55000000000000004">
      <c r="A34" s="1" t="s">
        <v>83</v>
      </c>
      <c r="B34" s="8">
        <f t="shared" si="4"/>
        <v>6</v>
      </c>
      <c r="C34" s="8">
        <f t="shared" si="5"/>
        <v>5</v>
      </c>
      <c r="D34" s="147">
        <f t="shared" si="6"/>
        <v>83.333333333333343</v>
      </c>
    </row>
    <row r="35" spans="1:4" ht="24" x14ac:dyDescent="0.55000000000000004">
      <c r="A35" s="1" t="s">
        <v>90</v>
      </c>
      <c r="B35" s="8">
        <f t="shared" si="4"/>
        <v>21</v>
      </c>
      <c r="C35" s="8">
        <f t="shared" si="5"/>
        <v>18</v>
      </c>
      <c r="D35" s="147">
        <f t="shared" si="6"/>
        <v>85.714285714285708</v>
      </c>
    </row>
    <row r="36" spans="1:4" ht="24" x14ac:dyDescent="0.55000000000000004">
      <c r="A36" s="7" t="s">
        <v>125</v>
      </c>
      <c r="B36" s="148">
        <f>SUM(B29:B35)</f>
        <v>88</v>
      </c>
      <c r="C36" s="148">
        <f>SUM(C29:C35)</f>
        <v>68</v>
      </c>
      <c r="D36" s="149">
        <f t="shared" si="6"/>
        <v>77.272727272727266</v>
      </c>
    </row>
    <row r="37" spans="1:4" x14ac:dyDescent="0.2">
      <c r="D37" s="2"/>
    </row>
  </sheetData>
  <mergeCells count="7">
    <mergeCell ref="A14:C15"/>
    <mergeCell ref="A12:B12"/>
    <mergeCell ref="A1:I1"/>
    <mergeCell ref="A3:A4"/>
    <mergeCell ref="B3:B4"/>
    <mergeCell ref="C3:C4"/>
    <mergeCell ref="D3:I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13" workbookViewId="0">
      <selection activeCell="K10" sqref="K10"/>
    </sheetView>
  </sheetViews>
  <sheetFormatPr defaultRowHeight="14.25" x14ac:dyDescent="0.2"/>
  <cols>
    <col min="1" max="1" width="10.375" customWidth="1"/>
    <col min="2" max="2" width="11.875" customWidth="1"/>
    <col min="3" max="3" width="9.875" customWidth="1"/>
    <col min="4" max="5" width="9.625" customWidth="1"/>
    <col min="6" max="6" width="9.375" customWidth="1"/>
    <col min="7" max="7" width="8.875" customWidth="1"/>
    <col min="8" max="8" width="12.5" bestFit="1" customWidth="1"/>
  </cols>
  <sheetData>
    <row r="1" spans="1:8" ht="27.75" x14ac:dyDescent="0.2">
      <c r="A1" s="200" t="s">
        <v>302</v>
      </c>
      <c r="B1" s="200"/>
      <c r="C1" s="200"/>
      <c r="D1" s="200"/>
      <c r="E1" s="200"/>
      <c r="F1" s="200"/>
      <c r="G1" s="200"/>
      <c r="H1" s="200"/>
    </row>
    <row r="3" spans="1:8" ht="24" x14ac:dyDescent="0.2">
      <c r="A3" s="196" t="s">
        <v>1</v>
      </c>
      <c r="B3" s="197" t="s">
        <v>113</v>
      </c>
      <c r="C3" s="196" t="s">
        <v>114</v>
      </c>
      <c r="D3" s="196"/>
      <c r="E3" s="196"/>
      <c r="F3" s="196"/>
      <c r="G3" s="196"/>
      <c r="H3" s="196"/>
    </row>
    <row r="4" spans="1:8" ht="48" x14ac:dyDescent="0.2">
      <c r="A4" s="196"/>
      <c r="B4" s="198"/>
      <c r="C4" s="16" t="s">
        <v>256</v>
      </c>
      <c r="D4" s="39" t="s">
        <v>115</v>
      </c>
      <c r="E4" s="16" t="s">
        <v>257</v>
      </c>
      <c r="F4" s="39" t="s">
        <v>115</v>
      </c>
      <c r="G4" s="39" t="s">
        <v>258</v>
      </c>
      <c r="H4" s="39" t="s">
        <v>259</v>
      </c>
    </row>
    <row r="5" spans="1:8" ht="21" x14ac:dyDescent="0.4">
      <c r="A5" s="12">
        <v>1</v>
      </c>
      <c r="B5" s="8">
        <v>102</v>
      </c>
      <c r="C5" s="8">
        <v>79</v>
      </c>
      <c r="D5" s="13">
        <f>C5/G5*100</f>
        <v>77.450980392156865</v>
      </c>
      <c r="E5" s="8">
        <f>B5-C5</f>
        <v>23</v>
      </c>
      <c r="F5" s="14">
        <f>E5/G5*100</f>
        <v>22.549019607843139</v>
      </c>
      <c r="G5" s="8">
        <f>SUM(C5+E5)</f>
        <v>102</v>
      </c>
      <c r="H5" s="8">
        <v>0</v>
      </c>
    </row>
    <row r="6" spans="1:8" ht="21" x14ac:dyDescent="0.4">
      <c r="A6" s="12">
        <v>2</v>
      </c>
      <c r="B6" s="8">
        <v>47</v>
      </c>
      <c r="C6" s="8">
        <v>36</v>
      </c>
      <c r="D6" s="13">
        <f t="shared" ref="D6:D17" si="0">C6/G6*100</f>
        <v>76.59574468085107</v>
      </c>
      <c r="E6" s="8">
        <f>B6-C6</f>
        <v>11</v>
      </c>
      <c r="F6" s="14">
        <f t="shared" ref="F6:F17" si="1">E6/G6*100</f>
        <v>23.404255319148938</v>
      </c>
      <c r="G6" s="8">
        <f t="shared" ref="G6:G16" si="2">SUM(C6+E6)</f>
        <v>47</v>
      </c>
      <c r="H6" s="8">
        <v>0</v>
      </c>
    </row>
    <row r="7" spans="1:8" ht="21" x14ac:dyDescent="0.4">
      <c r="A7" s="12">
        <v>3</v>
      </c>
      <c r="B7" s="8">
        <v>54</v>
      </c>
      <c r="C7" s="8">
        <v>51</v>
      </c>
      <c r="D7" s="13">
        <f t="shared" si="0"/>
        <v>94.444444444444443</v>
      </c>
      <c r="E7" s="8">
        <f t="shared" ref="E7:E16" si="3">B7-C7</f>
        <v>3</v>
      </c>
      <c r="F7" s="14">
        <f t="shared" si="1"/>
        <v>5.5555555555555554</v>
      </c>
      <c r="G7" s="8">
        <f>SUM(C7+E7)</f>
        <v>54</v>
      </c>
      <c r="H7" s="8">
        <v>0</v>
      </c>
    </row>
    <row r="8" spans="1:8" ht="21" x14ac:dyDescent="0.4">
      <c r="A8" s="12">
        <v>4</v>
      </c>
      <c r="B8" s="8">
        <v>71</v>
      </c>
      <c r="C8" s="8">
        <v>53</v>
      </c>
      <c r="D8" s="13">
        <f t="shared" si="0"/>
        <v>74.647887323943664</v>
      </c>
      <c r="E8" s="8">
        <f t="shared" si="3"/>
        <v>18</v>
      </c>
      <c r="F8" s="14">
        <f t="shared" si="1"/>
        <v>25.352112676056336</v>
      </c>
      <c r="G8" s="8">
        <f t="shared" si="2"/>
        <v>71</v>
      </c>
      <c r="H8" s="8">
        <v>0</v>
      </c>
    </row>
    <row r="9" spans="1:8" ht="21" x14ac:dyDescent="0.4">
      <c r="A9" s="12">
        <v>5</v>
      </c>
      <c r="B9" s="8">
        <v>66</v>
      </c>
      <c r="C9" s="8">
        <v>55</v>
      </c>
      <c r="D9" s="13">
        <f t="shared" si="0"/>
        <v>83.333333333333343</v>
      </c>
      <c r="E9" s="8">
        <f t="shared" si="3"/>
        <v>11</v>
      </c>
      <c r="F9" s="14">
        <f t="shared" si="1"/>
        <v>16.666666666666664</v>
      </c>
      <c r="G9" s="8">
        <f t="shared" si="2"/>
        <v>66</v>
      </c>
      <c r="H9" s="8">
        <v>0</v>
      </c>
    </row>
    <row r="10" spans="1:8" ht="21" x14ac:dyDescent="0.4">
      <c r="A10" s="12">
        <v>6</v>
      </c>
      <c r="B10" s="8">
        <v>73</v>
      </c>
      <c r="C10" s="8">
        <v>53</v>
      </c>
      <c r="D10" s="13">
        <f t="shared" si="0"/>
        <v>72.602739726027394</v>
      </c>
      <c r="E10" s="8">
        <f t="shared" si="3"/>
        <v>20</v>
      </c>
      <c r="F10" s="14">
        <f t="shared" si="1"/>
        <v>27.397260273972602</v>
      </c>
      <c r="G10" s="8">
        <f t="shared" si="2"/>
        <v>73</v>
      </c>
      <c r="H10" s="8">
        <v>0</v>
      </c>
    </row>
    <row r="11" spans="1:8" ht="21" x14ac:dyDescent="0.4">
      <c r="A11" s="12">
        <v>7</v>
      </c>
      <c r="B11" s="8">
        <v>77</v>
      </c>
      <c r="C11" s="8">
        <v>67</v>
      </c>
      <c r="D11" s="13">
        <f t="shared" si="0"/>
        <v>87.012987012987011</v>
      </c>
      <c r="E11" s="8">
        <f t="shared" si="3"/>
        <v>10</v>
      </c>
      <c r="F11" s="14">
        <f t="shared" si="1"/>
        <v>12.987012987012985</v>
      </c>
      <c r="G11" s="8">
        <f t="shared" si="2"/>
        <v>77</v>
      </c>
      <c r="H11" s="8">
        <v>0</v>
      </c>
    </row>
    <row r="12" spans="1:8" ht="21" x14ac:dyDescent="0.4">
      <c r="A12" s="12">
        <v>8</v>
      </c>
      <c r="B12" s="8">
        <v>88</v>
      </c>
      <c r="C12" s="8">
        <v>81</v>
      </c>
      <c r="D12" s="13">
        <f t="shared" si="0"/>
        <v>92.045454545454547</v>
      </c>
      <c r="E12" s="8">
        <f t="shared" si="3"/>
        <v>7</v>
      </c>
      <c r="F12" s="14">
        <f t="shared" si="1"/>
        <v>7.9545454545454541</v>
      </c>
      <c r="G12" s="8">
        <f t="shared" si="2"/>
        <v>88</v>
      </c>
      <c r="H12" s="8">
        <v>0</v>
      </c>
    </row>
    <row r="13" spans="1:8" ht="21" x14ac:dyDescent="0.4">
      <c r="A13" s="12">
        <v>9</v>
      </c>
      <c r="B13" s="8">
        <v>89</v>
      </c>
      <c r="C13" s="8">
        <v>72</v>
      </c>
      <c r="D13" s="13">
        <f t="shared" si="0"/>
        <v>80.898876404494374</v>
      </c>
      <c r="E13" s="8">
        <f t="shared" si="3"/>
        <v>17</v>
      </c>
      <c r="F13" s="14">
        <f t="shared" si="1"/>
        <v>19.101123595505616</v>
      </c>
      <c r="G13" s="8">
        <f t="shared" si="2"/>
        <v>89</v>
      </c>
      <c r="H13" s="8">
        <v>0</v>
      </c>
    </row>
    <row r="14" spans="1:8" ht="21" x14ac:dyDescent="0.4">
      <c r="A14" s="12">
        <v>10</v>
      </c>
      <c r="B14" s="8">
        <v>71</v>
      </c>
      <c r="C14" s="8">
        <v>63</v>
      </c>
      <c r="D14" s="13">
        <f t="shared" si="0"/>
        <v>88.732394366197184</v>
      </c>
      <c r="E14" s="8">
        <f t="shared" si="3"/>
        <v>8</v>
      </c>
      <c r="F14" s="14">
        <f t="shared" si="1"/>
        <v>11.267605633802818</v>
      </c>
      <c r="G14" s="8">
        <f t="shared" si="2"/>
        <v>71</v>
      </c>
      <c r="H14" s="8">
        <v>0</v>
      </c>
    </row>
    <row r="15" spans="1:8" ht="24" x14ac:dyDescent="0.55000000000000004">
      <c r="A15" s="12">
        <v>11</v>
      </c>
      <c r="B15" s="8">
        <v>80</v>
      </c>
      <c r="C15" s="8">
        <v>58</v>
      </c>
      <c r="D15" s="13">
        <f t="shared" si="0"/>
        <v>72.5</v>
      </c>
      <c r="E15" s="8">
        <f t="shared" si="3"/>
        <v>22</v>
      </c>
      <c r="F15" s="14">
        <f t="shared" si="1"/>
        <v>27.500000000000004</v>
      </c>
      <c r="G15" s="8">
        <f t="shared" si="2"/>
        <v>80</v>
      </c>
      <c r="H15" s="8">
        <v>0</v>
      </c>
    </row>
    <row r="16" spans="1:8" ht="24" x14ac:dyDescent="0.55000000000000004">
      <c r="A16" s="12">
        <v>12</v>
      </c>
      <c r="B16" s="8">
        <v>78</v>
      </c>
      <c r="C16" s="8">
        <v>42</v>
      </c>
      <c r="D16" s="13">
        <f t="shared" si="0"/>
        <v>53.846153846153847</v>
      </c>
      <c r="E16" s="8">
        <f t="shared" si="3"/>
        <v>36</v>
      </c>
      <c r="F16" s="14">
        <f t="shared" si="1"/>
        <v>46.153846153846153</v>
      </c>
      <c r="G16" s="8">
        <f t="shared" si="2"/>
        <v>78</v>
      </c>
      <c r="H16" s="8">
        <v>0</v>
      </c>
    </row>
    <row r="17" spans="1:8" ht="24" x14ac:dyDescent="0.55000000000000004">
      <c r="A17" s="15" t="s">
        <v>117</v>
      </c>
      <c r="B17" s="24">
        <f>SUM(B5:B16)</f>
        <v>896</v>
      </c>
      <c r="C17" s="24">
        <f>SUM(C5:C16)</f>
        <v>710</v>
      </c>
      <c r="D17" s="117">
        <f t="shared" si="0"/>
        <v>79.241071428571431</v>
      </c>
      <c r="E17" s="24">
        <f>SUM(E5:E16)</f>
        <v>186</v>
      </c>
      <c r="F17" s="25">
        <f t="shared" si="1"/>
        <v>20.758928571428573</v>
      </c>
      <c r="G17" s="24">
        <f>SUM(G5:G16)</f>
        <v>896</v>
      </c>
      <c r="H17" s="24">
        <f>SUM(H5:H16)</f>
        <v>0</v>
      </c>
    </row>
    <row r="19" spans="1:8" x14ac:dyDescent="0.2">
      <c r="A19" s="191" t="s">
        <v>300</v>
      </c>
      <c r="B19" s="191"/>
      <c r="C19" s="191"/>
    </row>
    <row r="20" spans="1:8" ht="48" customHeight="1" x14ac:dyDescent="0.2">
      <c r="A20" s="192"/>
      <c r="B20" s="192"/>
      <c r="C20" s="192"/>
    </row>
    <row r="21" spans="1:8" ht="48" x14ac:dyDescent="0.2">
      <c r="A21" s="16" t="s">
        <v>1</v>
      </c>
      <c r="B21" s="16" t="s">
        <v>236</v>
      </c>
      <c r="C21" s="16" t="s">
        <v>305</v>
      </c>
      <c r="D21" s="16" t="s">
        <v>115</v>
      </c>
    </row>
    <row r="22" spans="1:8" ht="24" x14ac:dyDescent="0.55000000000000004">
      <c r="A22" s="17" t="s">
        <v>237</v>
      </c>
      <c r="B22" s="18">
        <f>G5</f>
        <v>102</v>
      </c>
      <c r="C22" s="18">
        <f>C5</f>
        <v>79</v>
      </c>
      <c r="D22" s="6">
        <f>D5</f>
        <v>77.450980392156865</v>
      </c>
      <c r="E22" s="3"/>
    </row>
    <row r="23" spans="1:8" ht="24" x14ac:dyDescent="0.55000000000000004">
      <c r="A23" s="17" t="s">
        <v>238</v>
      </c>
      <c r="B23" s="18">
        <f t="shared" ref="B23:B33" si="4">G6</f>
        <v>47</v>
      </c>
      <c r="C23" s="18">
        <f t="shared" ref="C23:C33" si="5">C6</f>
        <v>36</v>
      </c>
      <c r="D23" s="6">
        <f t="shared" ref="D23:D33" si="6">D6</f>
        <v>76.59574468085107</v>
      </c>
      <c r="E23" s="3"/>
    </row>
    <row r="24" spans="1:8" ht="24" x14ac:dyDescent="0.55000000000000004">
      <c r="A24" s="17" t="s">
        <v>239</v>
      </c>
      <c r="B24" s="18">
        <f t="shared" si="4"/>
        <v>54</v>
      </c>
      <c r="C24" s="18">
        <f t="shared" si="5"/>
        <v>51</v>
      </c>
      <c r="D24" s="6">
        <f t="shared" si="6"/>
        <v>94.444444444444443</v>
      </c>
      <c r="E24" s="3"/>
    </row>
    <row r="25" spans="1:8" ht="24" x14ac:dyDescent="0.55000000000000004">
      <c r="A25" s="17" t="s">
        <v>240</v>
      </c>
      <c r="B25" s="18">
        <f t="shared" si="4"/>
        <v>71</v>
      </c>
      <c r="C25" s="18">
        <f t="shared" si="5"/>
        <v>53</v>
      </c>
      <c r="D25" s="6">
        <f t="shared" si="6"/>
        <v>74.647887323943664</v>
      </c>
      <c r="E25" s="3"/>
    </row>
    <row r="26" spans="1:8" ht="24" x14ac:dyDescent="0.55000000000000004">
      <c r="A26" s="17" t="s">
        <v>241</v>
      </c>
      <c r="B26" s="18">
        <f t="shared" si="4"/>
        <v>66</v>
      </c>
      <c r="C26" s="18">
        <f t="shared" si="5"/>
        <v>55</v>
      </c>
      <c r="D26" s="6">
        <f t="shared" si="6"/>
        <v>83.333333333333343</v>
      </c>
      <c r="E26" s="3"/>
    </row>
    <row r="27" spans="1:8" ht="24" x14ac:dyDescent="0.55000000000000004">
      <c r="A27" s="17" t="s">
        <v>242</v>
      </c>
      <c r="B27" s="18">
        <f t="shared" si="4"/>
        <v>73</v>
      </c>
      <c r="C27" s="18">
        <f t="shared" si="5"/>
        <v>53</v>
      </c>
      <c r="D27" s="6">
        <f t="shared" si="6"/>
        <v>72.602739726027394</v>
      </c>
      <c r="E27" s="3"/>
    </row>
    <row r="28" spans="1:8" ht="24" x14ac:dyDescent="0.55000000000000004">
      <c r="A28" s="17" t="s">
        <v>243</v>
      </c>
      <c r="B28" s="18">
        <f t="shared" si="4"/>
        <v>77</v>
      </c>
      <c r="C28" s="18">
        <f t="shared" si="5"/>
        <v>67</v>
      </c>
      <c r="D28" s="6">
        <f t="shared" si="6"/>
        <v>87.012987012987011</v>
      </c>
      <c r="E28" s="3"/>
    </row>
    <row r="29" spans="1:8" ht="24" x14ac:dyDescent="0.55000000000000004">
      <c r="A29" s="17" t="s">
        <v>244</v>
      </c>
      <c r="B29" s="18">
        <f t="shared" si="4"/>
        <v>88</v>
      </c>
      <c r="C29" s="18">
        <f t="shared" si="5"/>
        <v>81</v>
      </c>
      <c r="D29" s="6">
        <f t="shared" si="6"/>
        <v>92.045454545454547</v>
      </c>
      <c r="E29" s="3"/>
    </row>
    <row r="30" spans="1:8" ht="24" x14ac:dyDescent="0.55000000000000004">
      <c r="A30" s="17" t="s">
        <v>245</v>
      </c>
      <c r="B30" s="18">
        <f t="shared" si="4"/>
        <v>89</v>
      </c>
      <c r="C30" s="18">
        <f t="shared" si="5"/>
        <v>72</v>
      </c>
      <c r="D30" s="6">
        <f t="shared" si="6"/>
        <v>80.898876404494374</v>
      </c>
      <c r="E30" s="3"/>
    </row>
    <row r="31" spans="1:8" ht="24" x14ac:dyDescent="0.55000000000000004">
      <c r="A31" s="17" t="s">
        <v>246</v>
      </c>
      <c r="B31" s="18">
        <f t="shared" si="4"/>
        <v>71</v>
      </c>
      <c r="C31" s="18">
        <f t="shared" si="5"/>
        <v>63</v>
      </c>
      <c r="D31" s="6">
        <f t="shared" si="6"/>
        <v>88.732394366197184</v>
      </c>
      <c r="E31" s="3"/>
    </row>
    <row r="32" spans="1:8" ht="24" x14ac:dyDescent="0.2">
      <c r="A32" s="17" t="s">
        <v>247</v>
      </c>
      <c r="B32" s="18">
        <f t="shared" si="4"/>
        <v>80</v>
      </c>
      <c r="C32" s="18">
        <f t="shared" si="5"/>
        <v>58</v>
      </c>
      <c r="D32" s="6">
        <f t="shared" si="6"/>
        <v>72.5</v>
      </c>
    </row>
    <row r="33" spans="1:4" ht="24" x14ac:dyDescent="0.2">
      <c r="A33" s="17" t="s">
        <v>248</v>
      </c>
      <c r="B33" s="18">
        <f t="shared" si="4"/>
        <v>78</v>
      </c>
      <c r="C33" s="18">
        <f t="shared" si="5"/>
        <v>42</v>
      </c>
      <c r="D33" s="6">
        <f t="shared" si="6"/>
        <v>53.846153846153847</v>
      </c>
    </row>
    <row r="34" spans="1:4" ht="24" x14ac:dyDescent="0.55000000000000004">
      <c r="A34" s="3"/>
      <c r="B34" s="19"/>
      <c r="C34" s="19"/>
      <c r="D34" s="20"/>
    </row>
    <row r="35" spans="1:4" ht="24" x14ac:dyDescent="0.55000000000000004">
      <c r="A35" s="3"/>
      <c r="B35" s="19"/>
      <c r="C35" s="19"/>
      <c r="D35" s="21"/>
    </row>
  </sheetData>
  <mergeCells count="5">
    <mergeCell ref="A1:H1"/>
    <mergeCell ref="A3:A4"/>
    <mergeCell ref="B3:B4"/>
    <mergeCell ref="C3:H3"/>
    <mergeCell ref="A19:C2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I1" zoomScaleNormal="100" workbookViewId="0">
      <selection activeCell="S10" sqref="S10"/>
    </sheetView>
  </sheetViews>
  <sheetFormatPr defaultRowHeight="14.25" x14ac:dyDescent="0.2"/>
  <cols>
    <col min="1" max="1" width="6.125" hidden="1" customWidth="1"/>
    <col min="2" max="2" width="15.25" hidden="1" customWidth="1"/>
    <col min="3" max="3" width="6.125" style="108" hidden="1" customWidth="1"/>
    <col min="4" max="4" width="19.625" hidden="1" customWidth="1"/>
    <col min="5" max="5" width="5.25" style="108" hidden="1" customWidth="1"/>
    <col min="6" max="6" width="17.25" hidden="1" customWidth="1"/>
    <col min="7" max="8" width="0" hidden="1" customWidth="1"/>
    <col min="10" max="10" width="20.5" customWidth="1"/>
    <col min="11" max="11" width="7.875" hidden="1" customWidth="1"/>
    <col min="12" max="12" width="19" customWidth="1"/>
    <col min="13" max="13" width="7.625" hidden="1" customWidth="1"/>
    <col min="14" max="14" width="22.125" customWidth="1"/>
  </cols>
  <sheetData>
    <row r="1" spans="1:14" x14ac:dyDescent="0.2">
      <c r="A1" t="s">
        <v>298</v>
      </c>
      <c r="I1" t="s">
        <v>316</v>
      </c>
    </row>
    <row r="3" spans="1:14" ht="21.75" x14ac:dyDescent="0.5">
      <c r="A3" s="204" t="s">
        <v>0</v>
      </c>
      <c r="B3" s="204" t="s">
        <v>283</v>
      </c>
      <c r="C3" s="201" t="s">
        <v>284</v>
      </c>
      <c r="D3" s="202"/>
      <c r="E3" s="202"/>
      <c r="F3" s="203"/>
      <c r="I3" s="204" t="s">
        <v>0</v>
      </c>
      <c r="J3" s="204" t="s">
        <v>283</v>
      </c>
      <c r="K3" s="201" t="s">
        <v>284</v>
      </c>
      <c r="L3" s="202"/>
      <c r="M3" s="202"/>
      <c r="N3" s="203"/>
    </row>
    <row r="4" spans="1:14" ht="21.75" x14ac:dyDescent="0.5">
      <c r="A4" s="204"/>
      <c r="B4" s="204"/>
      <c r="C4" s="113" t="s">
        <v>299</v>
      </c>
      <c r="D4" s="114" t="s">
        <v>285</v>
      </c>
      <c r="E4" s="114" t="s">
        <v>299</v>
      </c>
      <c r="F4" s="114" t="s">
        <v>263</v>
      </c>
      <c r="I4" s="204"/>
      <c r="J4" s="204"/>
      <c r="K4" s="160" t="s">
        <v>299</v>
      </c>
      <c r="L4" s="114" t="s">
        <v>285</v>
      </c>
      <c r="M4" s="114" t="s">
        <v>299</v>
      </c>
      <c r="N4" s="114" t="s">
        <v>263</v>
      </c>
    </row>
    <row r="5" spans="1:14" ht="21.75" x14ac:dyDescent="0.5">
      <c r="A5" s="110">
        <v>1</v>
      </c>
      <c r="B5" s="111" t="s">
        <v>295</v>
      </c>
      <c r="C5" s="110">
        <v>16</v>
      </c>
      <c r="D5" s="112" t="s">
        <v>145</v>
      </c>
      <c r="E5" s="109">
        <v>17</v>
      </c>
      <c r="F5" s="112" t="s">
        <v>129</v>
      </c>
      <c r="I5" s="110">
        <v>1</v>
      </c>
      <c r="J5" s="111" t="s">
        <v>311</v>
      </c>
      <c r="K5" s="110"/>
      <c r="L5" s="112" t="s">
        <v>133</v>
      </c>
      <c r="M5" s="109"/>
      <c r="N5" s="112" t="s">
        <v>135</v>
      </c>
    </row>
    <row r="6" spans="1:14" ht="21.75" x14ac:dyDescent="0.5">
      <c r="A6" s="109">
        <v>2</v>
      </c>
      <c r="B6" s="112" t="s">
        <v>296</v>
      </c>
      <c r="C6" s="109">
        <v>7</v>
      </c>
      <c r="D6" s="112" t="s">
        <v>136</v>
      </c>
      <c r="E6" s="109">
        <v>6</v>
      </c>
      <c r="F6" s="112" t="s">
        <v>135</v>
      </c>
      <c r="I6" s="109">
        <v>2</v>
      </c>
      <c r="J6" s="112" t="s">
        <v>312</v>
      </c>
      <c r="K6" s="109"/>
      <c r="L6" s="112" t="s">
        <v>132</v>
      </c>
      <c r="M6" s="109"/>
      <c r="N6" s="112" t="s">
        <v>134</v>
      </c>
    </row>
    <row r="7" spans="1:14" ht="21.75" x14ac:dyDescent="0.5">
      <c r="A7" s="110">
        <v>3</v>
      </c>
      <c r="B7" s="112" t="s">
        <v>286</v>
      </c>
      <c r="C7" s="109">
        <v>18</v>
      </c>
      <c r="D7" s="112" t="s">
        <v>146</v>
      </c>
      <c r="E7" s="109">
        <v>19</v>
      </c>
      <c r="F7" s="112" t="s">
        <v>147</v>
      </c>
      <c r="I7" s="110">
        <v>3</v>
      </c>
      <c r="J7" s="112" t="s">
        <v>313</v>
      </c>
      <c r="K7" s="109"/>
      <c r="L7" s="112" t="s">
        <v>139</v>
      </c>
      <c r="M7" s="109"/>
      <c r="N7" s="112" t="s">
        <v>142</v>
      </c>
    </row>
    <row r="8" spans="1:14" ht="21.75" x14ac:dyDescent="0.5">
      <c r="A8" s="109">
        <v>4</v>
      </c>
      <c r="B8" s="112" t="s">
        <v>297</v>
      </c>
      <c r="C8" s="109">
        <v>12</v>
      </c>
      <c r="D8" s="112" t="s">
        <v>141</v>
      </c>
      <c r="E8" s="109">
        <v>14</v>
      </c>
      <c r="F8" s="112" t="s">
        <v>143</v>
      </c>
      <c r="I8" s="109">
        <v>4</v>
      </c>
      <c r="J8" s="112" t="s">
        <v>314</v>
      </c>
      <c r="K8" s="109"/>
      <c r="L8" s="112" t="s">
        <v>139</v>
      </c>
      <c r="M8" s="109"/>
      <c r="N8" s="112" t="s">
        <v>142</v>
      </c>
    </row>
    <row r="9" spans="1:14" ht="21.75" x14ac:dyDescent="0.5">
      <c r="A9" s="110">
        <v>5</v>
      </c>
      <c r="B9" s="112" t="s">
        <v>287</v>
      </c>
      <c r="C9" s="109">
        <v>6</v>
      </c>
      <c r="D9" s="112" t="s">
        <v>135</v>
      </c>
      <c r="E9" s="109">
        <v>10</v>
      </c>
      <c r="F9" s="112" t="s">
        <v>139</v>
      </c>
      <c r="I9" s="110">
        <v>5</v>
      </c>
      <c r="J9" s="112" t="s">
        <v>294</v>
      </c>
      <c r="K9" s="109"/>
      <c r="L9" s="112" t="s">
        <v>138</v>
      </c>
      <c r="M9" s="109"/>
      <c r="N9" s="112" t="s">
        <v>134</v>
      </c>
    </row>
    <row r="10" spans="1:14" ht="21.75" x14ac:dyDescent="0.5">
      <c r="A10" s="109">
        <v>6</v>
      </c>
      <c r="B10" s="112" t="s">
        <v>288</v>
      </c>
      <c r="C10" s="109">
        <v>6</v>
      </c>
      <c r="D10" s="112" t="s">
        <v>135</v>
      </c>
      <c r="E10" s="109">
        <v>10</v>
      </c>
      <c r="F10" s="112" t="s">
        <v>139</v>
      </c>
      <c r="I10" s="163">
        <v>6</v>
      </c>
      <c r="J10" s="164" t="s">
        <v>204</v>
      </c>
      <c r="K10" s="164" t="s">
        <v>142</v>
      </c>
      <c r="L10" s="164" t="s">
        <v>142</v>
      </c>
      <c r="M10" s="164"/>
      <c r="N10" s="164" t="s">
        <v>145</v>
      </c>
    </row>
    <row r="11" spans="1:14" ht="21.75" x14ac:dyDescent="0.5">
      <c r="A11" s="110">
        <v>7</v>
      </c>
      <c r="B11" s="112" t="s">
        <v>289</v>
      </c>
      <c r="C11" s="109">
        <v>16</v>
      </c>
      <c r="D11" s="105" t="s">
        <v>145</v>
      </c>
      <c r="E11" s="115">
        <v>17</v>
      </c>
      <c r="F11" s="105" t="s">
        <v>129</v>
      </c>
    </row>
    <row r="12" spans="1:14" ht="21.75" x14ac:dyDescent="0.5">
      <c r="A12" s="109">
        <v>8</v>
      </c>
      <c r="B12" s="112" t="s">
        <v>290</v>
      </c>
      <c r="C12" s="109">
        <v>6</v>
      </c>
      <c r="D12" s="112" t="s">
        <v>135</v>
      </c>
      <c r="E12" s="109">
        <v>10</v>
      </c>
      <c r="F12" s="112" t="s">
        <v>139</v>
      </c>
    </row>
    <row r="13" spans="1:14" ht="21.75" x14ac:dyDescent="0.5">
      <c r="A13" s="110">
        <v>9</v>
      </c>
      <c r="B13" s="112" t="s">
        <v>291</v>
      </c>
      <c r="C13" s="109">
        <v>19</v>
      </c>
      <c r="D13" s="112" t="s">
        <v>147</v>
      </c>
      <c r="E13" s="109">
        <v>20</v>
      </c>
      <c r="F13" s="112" t="s">
        <v>148</v>
      </c>
    </row>
    <row r="14" spans="1:14" ht="21.75" x14ac:dyDescent="0.5">
      <c r="A14" s="109">
        <v>10</v>
      </c>
      <c r="B14" s="112" t="s">
        <v>292</v>
      </c>
      <c r="C14" s="109">
        <v>12</v>
      </c>
      <c r="D14" s="112" t="s">
        <v>141</v>
      </c>
      <c r="E14" s="109">
        <v>13</v>
      </c>
      <c r="F14" s="112" t="s">
        <v>142</v>
      </c>
    </row>
    <row r="15" spans="1:14" ht="21.75" x14ac:dyDescent="0.5">
      <c r="A15" s="110">
        <v>11</v>
      </c>
      <c r="B15" s="112" t="s">
        <v>293</v>
      </c>
      <c r="C15" s="109">
        <v>12</v>
      </c>
      <c r="D15" s="112" t="s">
        <v>141</v>
      </c>
      <c r="E15" s="109">
        <v>13</v>
      </c>
      <c r="F15" s="112" t="s">
        <v>142</v>
      </c>
    </row>
    <row r="16" spans="1:14" ht="21.75" x14ac:dyDescent="0.5">
      <c r="A16" s="109">
        <v>12</v>
      </c>
      <c r="B16" s="112" t="s">
        <v>294</v>
      </c>
      <c r="C16" s="109">
        <v>6</v>
      </c>
      <c r="D16" s="112" t="s">
        <v>135</v>
      </c>
      <c r="E16" s="109">
        <v>9</v>
      </c>
      <c r="F16" s="112" t="s">
        <v>138</v>
      </c>
    </row>
    <row r="17" spans="1:1" customFormat="1" x14ac:dyDescent="0.2">
      <c r="A17" s="108"/>
    </row>
  </sheetData>
  <mergeCells count="6">
    <mergeCell ref="K3:N3"/>
    <mergeCell ref="B3:B4"/>
    <mergeCell ref="A3:A4"/>
    <mergeCell ref="C3:F3"/>
    <mergeCell ref="I3:I4"/>
    <mergeCell ref="J3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mean+1SD (4-62)</vt:lpstr>
      <vt:lpstr>พฤศจิกายน62เปลี่ยนกลุ่ม</vt:lpstr>
      <vt:lpstr>สรุปผลการประเมิน พ.ย.-62 </vt:lpstr>
      <vt:lpstr>ประเทศ 4-62 </vt:lpstr>
      <vt:lpstr>รพ.ที่เปลี่ยนกลุ่ม</vt:lpstr>
      <vt:lpstr>พฤศจิกายน62เปลี่ยนกลุ่ม!Print_Area</vt:lpstr>
      <vt:lpstr>'mean+1SD (4-62)'!Print_Titles</vt:lpstr>
      <vt:lpstr>พฤศจิกายน62เปลี่ยนกลุ่ม!Print_Titles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pc</dc:creator>
  <cp:lastModifiedBy>asus pc</cp:lastModifiedBy>
  <cp:lastPrinted>2020-01-02T04:37:44Z</cp:lastPrinted>
  <dcterms:created xsi:type="dcterms:W3CDTF">2016-06-08T09:53:09Z</dcterms:created>
  <dcterms:modified xsi:type="dcterms:W3CDTF">2020-03-04T03:45:38Z</dcterms:modified>
</cp:coreProperties>
</file>